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tolop\Desktop\OFICIOS  - TORRE NUEVA\INFORMES\27. MAYO\"/>
    </mc:Choice>
  </mc:AlternateContent>
  <xr:revisionPtr revIDLastSave="0" documentId="13_ncr:1_{DBA2C48E-DB9C-4C76-88AA-654FB6B0DD13}" xr6:coauthVersionLast="47" xr6:coauthVersionMax="47" xr10:uidLastSave="{00000000-0000-0000-0000-000000000000}"/>
  <bookViews>
    <workbookView xWindow="-108" yWindow="-108" windowWidth="23256" windowHeight="12456" xr2:uid="{0435BE1F-BE5C-47A3-915A-87AA1C42C637}"/>
  </bookViews>
  <sheets>
    <sheet name="JUN 25" sheetId="2" r:id="rId1"/>
  </sheets>
  <definedNames>
    <definedName name="_xlnm.Print_Area" localSheetId="0">'JUN 25'!$A$2:$AI$140</definedName>
    <definedName name="_xlnm.Print_Titles" localSheetId="0">'JUN 25'!$2:$23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52" i="2" l="1"/>
  <c r="AF60" i="2"/>
  <c r="M58" i="2"/>
  <c r="H59" i="2"/>
  <c r="M57" i="2" l="1"/>
  <c r="M56" i="2"/>
  <c r="M54" i="2"/>
  <c r="AK64" i="2"/>
  <c r="AK47" i="2"/>
  <c r="M55" i="2"/>
  <c r="M48" i="2" l="1"/>
  <c r="M53" i="2"/>
  <c r="M52" i="2"/>
  <c r="W68" i="2"/>
  <c r="AE66" i="2"/>
  <c r="M51" i="2"/>
  <c r="E26" i="2"/>
  <c r="M50" i="2"/>
  <c r="O68" i="2"/>
  <c r="M47" i="2"/>
  <c r="M46" i="2"/>
  <c r="M45" i="2"/>
  <c r="M49" i="2"/>
  <c r="AK51" i="2" l="1"/>
  <c r="AK53" i="2" s="1"/>
  <c r="M60" i="2"/>
  <c r="H60" i="2" s="1"/>
  <c r="AK65" i="2"/>
  <c r="AK66" i="2" s="1"/>
  <c r="AK67" i="2" s="1"/>
  <c r="AA66" i="2"/>
  <c r="K67" i="2"/>
  <c r="AK61" i="2" l="1"/>
  <c r="H61" i="2"/>
  <c r="AK68" i="2"/>
  <c r="AH139" i="2"/>
  <c r="G68" i="2"/>
  <c r="K66" i="2"/>
  <c r="K68" i="2" s="1"/>
  <c r="AF61" i="2"/>
  <c r="AB44" i="2"/>
  <c r="G37" i="2"/>
  <c r="Y19" i="2"/>
  <c r="S19" i="2"/>
  <c r="N19" i="2"/>
  <c r="I17" i="2"/>
  <c r="AK60" i="2" s="1"/>
  <c r="AE67" i="2" s="1"/>
  <c r="I19" i="2" l="1"/>
  <c r="AD19" i="2" s="1"/>
  <c r="AK69" i="2"/>
  <c r="AK70" i="2" s="1"/>
  <c r="AK71" i="2" s="1"/>
  <c r="AK77" i="2" l="1"/>
  <c r="AK78" i="2" s="1"/>
  <c r="AA67" i="2"/>
  <c r="AA68" i="2" s="1"/>
  <c r="AE68" i="2"/>
</calcChain>
</file>

<file path=xl/sharedStrings.xml><?xml version="1.0" encoding="utf-8"?>
<sst xmlns="http://schemas.openxmlformats.org/spreadsheetml/2006/main" count="224" uniqueCount="183">
  <si>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</si>
  <si>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</si>
  <si>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</si>
  <si>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</si>
  <si>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</si>
  <si>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</si>
  <si>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</si>
  <si>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</si>
  <si>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</si>
  <si>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</si>
  <si>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</si>
  <si>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</si>
  <si>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</si>
  <si>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</si>
  <si>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</si>
  <si>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</si>
  <si>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</si>
  <si>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</si>
  <si>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</si>
  <si>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</si>
  <si>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</si>
  <si>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</si>
  <si>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</si>
  <si>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</si>
  <si>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</si>
  <si>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</si>
  <si>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</si>
  <si>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</si>
  <si>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</si>
  <si>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</si>
  <si>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</si>
  <si>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</si>
  <si>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</si>
  <si>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</si>
  <si>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CONTRATO DE OBRA</t>
  </si>
  <si>
    <t>CONTRATO DE INTERVENTORIA DE OBRA</t>
  </si>
  <si>
    <t>Contratante:</t>
  </si>
  <si>
    <t>Contrato Nº:</t>
  </si>
  <si>
    <t>358 DE 2023</t>
  </si>
  <si>
    <t>078 DE 2024</t>
  </si>
  <si>
    <t>Contratista:</t>
  </si>
  <si>
    <t>CONSORCIO EVOLET</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</si>
  <si>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</si>
  <si>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</si>
  <si>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</si>
  <si>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</si>
  <si>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</si>
  <si>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</si>
  <si>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</si>
  <si>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</si>
  <si>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</si>
  <si>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</si>
  <si>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</si>
  <si>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</si>
  <si>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</si>
  <si>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</si>
  <si>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</si>
  <si>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</si>
  <si>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</si>
  <si>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Nombre Interventor:</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</si>
  <si>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</si>
  <si>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</si>
  <si>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</si>
  <si>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</si>
  <si>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</si>
  <si>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</si>
  <si>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</si>
  <si>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</si>
  <si>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</si>
  <si>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</si>
  <si>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</si>
  <si>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</si>
  <si>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</si>
  <si>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</si>
  <si>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</si>
  <si>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</si>
  <si>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</si>
  <si>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</si>
  <si>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</si>
  <si>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</si>
  <si>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</si>
  <si>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</si>
  <si>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</si>
  <si>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</si>
  <si>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</si>
  <si>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</si>
  <si>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</si>
  <si>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</si>
  <si>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</si>
  <si>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</si>
  <si>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</si>
  <si>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</si>
  <si>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</si>
  <si>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</si>
  <si>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</si>
  <si>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</si>
  <si>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</si>
  <si>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</si>
  <si>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</si>
  <si>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</si>
  <si>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</si>
  <si>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</si>
  <si>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</si>
  <si>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</si>
  <si>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</si>
  <si>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</si>
  <si>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</si>
  <si>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</si>
  <si>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</si>
  <si>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</si>
  <si>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</si>
  <si>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</si>
  <si>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</si>
  <si>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</si>
  <si>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</si>
  <si>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</si>
  <si>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</si>
  <si>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</si>
  <si>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</si>
  <si>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</si>
  <si>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</si>
  <si>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</si>
  <si>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</si>
  <si>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</si>
  <si>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</si>
  <si>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</si>
  <si>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Andres Felipe Sossa Caballero</t>
  </si>
  <si>
    <t>Fecha de Elaboración:</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</si>
  <si>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</si>
  <si>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</si>
  <si>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</si>
  <si>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</si>
  <si>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</si>
  <si>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MAYO 2025</t>
  </si>
  <si>
    <t>Acta Parcial No. 2</t>
  </si>
  <si>
    <t>JUNIO 2025</t>
  </si>
  <si>
    <t>Acta Parcial No. 3</t>
  </si>
  <si>
    <t>JULIO 2025</t>
  </si>
  <si>
    <t>Acta Parcial No. 4</t>
  </si>
  <si>
    <t>Acta Parcial No. 5</t>
  </si>
  <si>
    <t>AGOSTO 2025</t>
  </si>
  <si>
    <t>SEPTIEMBRE 2025</t>
  </si>
  <si>
    <t>Acta Parcial No. 6</t>
  </si>
  <si>
    <t>OCTUBRE 2025</t>
  </si>
  <si>
    <t>Acta Parcial No. 7</t>
  </si>
  <si>
    <t>Acta Parcial No. 8</t>
  </si>
  <si>
    <t>NOVIEMBRE 2025</t>
  </si>
  <si>
    <t>CONSORCIO ADN GLOBAL</t>
  </si>
  <si>
    <t>Contratista cesionario:</t>
  </si>
  <si>
    <t>CONSORCIO ADN GLOBAL, REPRESENTANTE LEGAL. MARTHA LUCÍA CASTRO BURBANO</t>
  </si>
  <si>
    <t>DICIEMBRE 2025</t>
  </si>
  <si>
    <t>Acta Parcial No. 9</t>
  </si>
  <si>
    <t>ENERO 2026</t>
  </si>
  <si>
    <t>Nombre: Martha Isabel Andrade Penagos</t>
  </si>
  <si>
    <t>PRIMER PISO CON REPELLOS DE PISO Y PAREDES TERMINADOS, ENCHAPES TERMINADOS, TRABAJO EN COMPONENTE ELECTRICO Y MECANICO AVANZADO, ESTUCOS TERMINADOS, INICIO EN CIELORRASO Y REDES RCI E HIDROSANITARIA TERMINADAS</t>
  </si>
  <si>
    <t>FEBRERO 2026</t>
  </si>
  <si>
    <t>Cargo: Apoyo a la supervision CTO 078 de 2024</t>
  </si>
  <si>
    <t>Cargo: Supervisora CTO 078 de 2024</t>
  </si>
  <si>
    <t>FACHADA FRONTAL Y LATERAL LADO NORTE, INSTALACION DE VENTANERIA, ESTUCOS Y RELLENOS EN UN 95%,  INSTALACIÓN DE SOBREFACHADA</t>
  </si>
  <si>
    <t>HOSPITAL UNIVERSITARIO SAN JOSÉ DE POPAYÁN</t>
  </si>
  <si>
    <t>POPAYÁN</t>
  </si>
  <si>
    <t>y el</t>
  </si>
  <si>
    <t>Acta Parcial No. 10</t>
  </si>
  <si>
    <t>Acta Parcial No. 11</t>
  </si>
  <si>
    <t>MARZO 2026</t>
  </si>
  <si>
    <t>Acta Parcial No. 12</t>
  </si>
  <si>
    <t>Acta Parcial No. 13</t>
  </si>
  <si>
    <t>Acta Parcial No. 14</t>
  </si>
  <si>
    <t>ABRIL 2026</t>
  </si>
  <si>
    <t>25 DE ABRIL AL 25 DE MAYO DE 2026</t>
  </si>
  <si>
    <t>Veintinueve (29) meses y diecinueve (19) días.</t>
  </si>
  <si>
    <t>11 de julio de 2026</t>
  </si>
  <si>
    <t>Entre el 25 de abril y el 25 de mayo de 2026, la obra correspondiente al Contrato 358 de 2023 continuó desarrollándose con un ritmo sostenido de ejecución, alcanzando un avance físico acumulado aproximado del 92 % del total del proyecto, lo cual evidencia la consolidación integral de los diferentes componentes constructivos, técnicos y arquitectónicos de la nueva torre hospitalaria.
Durante el presente periodo se logró avanzar significativamente en la culminación de la mayoría de los componentes principales de la infraestructura, evidenciándose porcentajes de ejecución superiores al 95 % en los sistemas eléctricos, hidrosanitarios, redes de protección contra incendios (RCI), sistemas mecánicos, acabados arquitectónicos, ventanería, fachadas y demás redes técnicas requeridas para la operatividad del edificio.
En relación con el componente eléctrico, se informa que las actividades asociadas a redes internas, canalizaciones, tableros, acometidas y articulación con los sistemas principales de alimentación energética presentan un nivel de ejecución superior al 95 %, incluyendo los trabajos relacionados con la subestación eléctrica y la planta eléctrica de respaldo, elementos fundamentales para garantizar la autonomía energética y operativa de la infraestructura hospitalaria.
Respecto al componente arquitectónico, se evidencia la terminación de la mayor parte de los acabados interiores y exteriores del edificio, incluyendo pisos, cielorrasos, enchapes, pintura, ventanería y sobrefachada, permitiendo la consolidación funcional y estética de los diferentes espacios de la torre. Así mismo, las fachadas del edificio presentan un estado de ejecución prácticamente finalizado, contribuyendo al cierre definitivo de la infraestructura y a las condiciones de protección y eficiencia del proyecto.
En cuanto a las redes técnicas, las instalaciones hidrosanitarias, de protección contra incendios y demás sistemas complementarios se encuentran ejecutados en un porcentaje superior al 95 %, mientras que los sistemas mecánicos correspondientes a climatización, extracción y manejo de aire presentan igualmente un estado avanzado de ejecución y ajuste final, permitiendo la habilitación progresiva de las diferentes áreas interiores.
Actualmente, las actividades pendientes para la culminación integral del proyecto corresponden principalmente a las obras de paisajismo exterior, la instalación de los ascensores y la ejecución e instalación definitiva de la estructura del helipuerto, componentes que se encuentran en etapa de programación, suministro y ejecución final conforme al cronograma establecido del proyecto.
En relación con el helipuerto, se informa que durante el periodo evaluado continuaron desarrollándose las actividades logísticas, técnicas y de suministro requeridas para su instalación, encontrándose actualmente en proceso de ejecución las labores necesarias para el montaje de la estructura y adecuación de las condiciones técnicas exigidas para su funcionamiento.
En términos generales, durante el periodo comprendido entre el 25 de abril y el 25 de mayo de 2026 se mantuvieron múltiples frentes de trabajo activos de manera simultánea, permitiendo avanzar coordinadamente en las etapas finales de ejecución del proyecto. El estado actual de la obra evidencia un nivel altamente avanzado de desarrollo constructivo, consolidando las condiciones necesarias para la terminación y futura puesta en funcionamiento de la nueva infraestructura hospitalaria.</t>
  </si>
  <si>
    <t>SEGUNDO PISO SE EVIDENCIA ESTUCOS Y ENCHAPES TERMINADOS, FOSO LISTO PARA INSTALACION DE ASCENSOR.</t>
  </si>
  <si>
    <t>TERCER PISO SE EVIDENCIA ESTUCOS Y ENCHAPES TERMINADOS, FOSO DE ASCENSOR LISTO PARA INSTALACION DE ASCENSOR.</t>
  </si>
  <si>
    <t>CUARTO PISO SE EVIDENCIA ESTUCOS Y ENCHAPES TERMINADOS, FOSO LISTO PARA INSTALACION DE ASCENSOR.</t>
  </si>
  <si>
    <t>QUINTO PISO SE EVIDENCIA ESTUCOS Y ENCHAPES TERMINADOS, AL IGUAL QUE EN SUS PISOS ANTERIORES LAS INSTALACIONES DE VENTANERIA, PUERTAS, ROCIADORES, Y LUMINARIAS ESTÁN EN MAS DEL 90%.</t>
  </si>
  <si>
    <t>SEXTO PISO SE EVIDENCIA LA CULMINACIÓN EN REDES RCI E HIDROSANITARIAS AL IGUAL QUE EN TODOS LOS PISOS, AVANCE CASI COMPLETO DEL COMPONENTE MECÁNICO, ESTUCOS Y ENCHAPES TERMINADOS, FOSO DE ASCENSOR LISTO PARA INSTALACION DE ASCENSOR, ESTRUCTURA LISTA PARA INSTALACION DE MESONES, VENTANERIA, PUERTAS, ROCIADORES, Y LUMINARIAS ESTÁN EN MAS DEL 90%.</t>
  </si>
  <si>
    <t>SEPTIMO PISO SE EVIDENCIA LA CULMINACIÓN EN REDES RCI E HIDROSANITARIAS AL IGUAL QUE EN TODOS LOS PISOS, AVANCE CASI COMPLETO DEL COMPONENTE MECÁNICO, ESTUCOS Y ENCHAPES TERMINADOS, FOSO DE ASCENSOR LISTO PARA INSTALACION DE ASCENSOR, ESTRUCTURA LISTA PARA INSTALACION DE MESONES, VENTANERIA, PUERTAS, ROCIADORES, Y LUMINARIAS ESTÁN EN MAS DEL 90%.</t>
  </si>
  <si>
    <t>OCTAVO PISO SE EVIDENCIA EL GRAN AVANCE CASI PARA TERMINAR DE TODOS LOS COMPONENETES SOLO HACEN FALTA ALGUNAS VENTANAS Y PUERTAS</t>
  </si>
  <si>
    <t>NOVENO PISO SE EVIDENCIA EL GRAN AVANCE CASI PARA TERMINAR DE TODOS LOS COMPONENETES SOLO HACEN FALTA ALGUNAS VENTANAS, LUMINARIAS  Y PUERTAS</t>
  </si>
  <si>
    <t>CONSTRUCCIÓN DE  SALA DE MAQUINAS PARA SUBESTACION ELECTRICA Y PLANTA ELECTRICA</t>
  </si>
  <si>
    <t>DECIMO PISO DONDE YA SE ENCUENTRAN CONDENSADORAS PARA AIRES ACONDICIONADOS, INSTALACIONES ELECTRICAS, IMPERMEABILIZACIÓN Y SOLO HACEN FALTA SUBIR HELIPUERTO Y PANELES SOLARES.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</si>
</sst>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_ &quot;$&quot;\ * #,##0_ ;_ &quot;$&quot;\ * \-#,##0_ ;_ &quot;$&quot;\ * &quot;-&quot;??_ ;_ @_ "/>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right/>
      <top style="thin">
        <color rgb="FF000000"/>
      </top>
      <bottom/>
      <diagonal/>
    </border>
    <border>
      <left style="thin">
        <color indexed="64"/>
      </left>
      <right/>
      <top/>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95">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8" fillId="4" borderId="8" xfId="0" applyFont="1" applyFill="1" applyBorder="1" applyAlignment="1">
      <alignment vertical="center"/>
    </xf>
    <xf numFmtId="49" fontId="14" fillId="0" borderId="72" xfId="0" applyNumberFormat="1" applyFont="1" applyBorder="1"/>
    <xf numFmtId="0" fontId="8" fillId="4" borderId="0" xfId="0" applyFont="1" applyFill="1" applyAlignment="1">
      <alignment vertical="center"/>
    </xf>
    <xf numFmtId="49" fontId="14" fillId="0" borderId="8" xfId="0" applyNumberFormat="1" applyFont="1" applyBorder="1"/>
    <xf numFmtId="49" fontId="14" fillId="0" borderId="24" xfId="0" applyNumberFormat="1" applyFont="1" applyBorder="1"/>
    <xf numFmtId="14" fontId="8" fillId="4" borderId="10" xfId="0" applyNumberFormat="1" applyFont="1" applyFill="1" applyBorder="1" applyAlignment="1">
      <alignment vertical="center"/>
    </xf>
    <xf numFmtId="0" fontId="8" fillId="4" borderId="9" xfId="0" applyFont="1" applyFill="1" applyBorder="1" applyAlignment="1">
      <alignment vertical="center"/>
    </xf>
    <xf numFmtId="44" fontId="11" fillId="0" borderId="0" xfId="0" applyNumberFormat="1" applyFont="1" applyAlignment="1">
      <alignment horizontal="center"/>
    </xf>
    <xf numFmtId="165" fontId="11" fillId="0" borderId="0" xfId="0" applyNumberFormat="1" applyFont="1" applyAlignment="1">
      <alignment vertical="center"/>
    </xf>
    <xf numFmtId="44" fontId="11" fillId="0" borderId="0" xfId="0" applyNumberFormat="1" applyFont="1" applyAlignment="1">
      <alignment vertical="center"/>
    </xf>
    <xf numFmtId="10" fontId="11" fillId="0" borderId="0" xfId="0" applyNumberFormat="1" applyFont="1" applyAlignment="1">
      <alignment horizontal="center"/>
    </xf>
    <xf numFmtId="14" fontId="8" fillId="4" borderId="17" xfId="0" applyNumberFormat="1" applyFont="1" applyFill="1" applyBorder="1" applyAlignment="1">
      <alignment vertical="center"/>
    </xf>
    <xf numFmtId="14" fontId="8" fillId="4" borderId="74" xfId="0" applyNumberFormat="1" applyFont="1" applyFill="1" applyBorder="1" applyAlignment="1">
      <alignment vertical="center"/>
    </xf>
    <xf numFmtId="49" fontId="15" fillId="0" borderId="8" xfId="0" applyNumberFormat="1" applyFont="1" applyBorder="1"/>
    <xf numFmtId="167" fontId="14" fillId="0" borderId="8" xfId="1" applyFont="1" applyFill="1" applyBorder="1" applyAlignment="1">
      <alignment horizontal="center"/>
    </xf>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0" fontId="11" fillId="0" borderId="8" xfId="3" applyFont="1" applyBorder="1" applyAlignment="1">
      <alignment horizontal="center"/>
    </xf>
    <xf numFmtId="14" fontId="11" fillId="0" borderId="10" xfId="4" applyNumberFormat="1" applyFont="1" applyFill="1" applyBorder="1" applyAlignment="1">
      <alignment horizontal="center"/>
    </xf>
    <xf numFmtId="14" fontId="11" fillId="0" borderId="8" xfId="4" applyNumberFormat="1" applyFont="1" applyFill="1" applyBorder="1" applyAlignment="1">
      <alignment horizontal="center"/>
    </xf>
    <xf numFmtId="14" fontId="11" fillId="0" borderId="9" xfId="4" applyNumberFormat="1" applyFont="1" applyFill="1" applyBorder="1" applyAlignment="1">
      <alignment horizontal="center"/>
    </xf>
    <xf numFmtId="165" fontId="11" fillId="0" borderId="10" xfId="4" applyFont="1" applyFill="1" applyBorder="1" applyAlignment="1">
      <alignment horizontal="center"/>
    </xf>
    <xf numFmtId="0" fontId="11" fillId="0" borderId="10" xfId="3" applyFont="1" applyBorder="1" applyAlignment="1">
      <alignment horizontal="center" vertical="center"/>
    </xf>
    <xf numFmtId="0" fontId="11" fillId="0" borderId="8" xfId="3" applyFont="1" applyBorder="1" applyAlignment="1">
      <alignment horizontal="center" vertical="center"/>
    </xf>
    <xf numFmtId="0" fontId="11" fillId="0" borderId="9" xfId="3" applyFont="1" applyBorder="1" applyAlignment="1">
      <alignment horizontal="center" vertical="center"/>
    </xf>
    <xf numFmtId="165" fontId="11" fillId="0" borderId="10" xfId="3" applyNumberFormat="1" applyFont="1" applyBorder="1" applyAlignment="1">
      <alignment horizontal="center"/>
    </xf>
    <xf numFmtId="44" fontId="11" fillId="0" borderId="0" xfId="0" applyNumberFormat="1" applyFont="1"/>
    <xf numFmtId="44" fontId="12" fillId="0" borderId="0" xfId="0" applyNumberFormat="1" applyFont="1"/>
    <xf numFmtId="44" fontId="11" fillId="0" borderId="0" xfId="0" applyNumberFormat="1" applyFont="1" applyAlignment="1">
      <alignment vertical="center" wrapText="1"/>
    </xf>
    <xf numFmtId="44" fontId="11" fillId="0" borderId="0" xfId="6" applyNumberFormat="1" applyFont="1" applyFill="1" applyBorder="1"/>
    <xf numFmtId="14" fontId="14" fillId="4" borderId="8" xfId="0" applyNumberFormat="1" applyFont="1" applyFill="1" applyBorder="1" applyAlignment="1">
      <alignment horizontal="center"/>
    </xf>
    <xf numFmtId="165" fontId="11" fillId="0" borderId="8" xfId="4" applyFont="1" applyFill="1" applyBorder="1" applyAlignment="1">
      <alignment horizontal="center"/>
    </xf>
    <xf numFmtId="0" fontId="11" fillId="0" borderId="11" xfId="3" applyFont="1" applyBorder="1" applyAlignment="1">
      <alignment horizontal="center"/>
    </xf>
    <xf numFmtId="10" fontId="11" fillId="0" borderId="0" xfId="2" applyNumberFormat="1" applyFont="1" applyFill="1" applyBorder="1" applyAlignment="1">
      <alignment horizontal="center"/>
    </xf>
    <xf numFmtId="0" fontId="11" fillId="0" borderId="21" xfId="3" applyFont="1" applyBorder="1" applyAlignment="1">
      <alignment horizontal="center" vertical="center"/>
    </xf>
    <xf numFmtId="165" fontId="11" fillId="0" borderId="10" xfId="3" applyNumberFormat="1" applyFont="1" applyBorder="1" applyAlignment="1">
      <alignment horizontal="center"/>
    </xf>
    <xf numFmtId="165" fontId="11" fillId="0" borderId="8" xfId="3" applyNumberFormat="1" applyFont="1" applyBorder="1" applyAlignment="1">
      <alignment horizontal="center"/>
    </xf>
    <xf numFmtId="165" fontId="11" fillId="0" borderId="11" xfId="3" applyNumberFormat="1" applyFont="1" applyBorder="1" applyAlignment="1">
      <alignment horizontal="center"/>
    </xf>
    <xf numFmtId="14" fontId="11" fillId="0" borderId="21" xfId="4" applyNumberFormat="1" applyFont="1" applyFill="1" applyBorder="1" applyAlignment="1">
      <alignment horizontal="center"/>
    </xf>
    <xf numFmtId="167" fontId="14" fillId="0" borderId="8" xfId="1" applyFont="1" applyFill="1" applyBorder="1" applyAlignment="1">
      <alignment horizontal="center"/>
    </xf>
    <xf numFmtId="14" fontId="14" fillId="4" borderId="24" xfId="0" applyNumberFormat="1" applyFont="1" applyFill="1" applyBorder="1" applyAlignment="1">
      <alignment horizontal="center"/>
    </xf>
    <xf numFmtId="0" fontId="14" fillId="4" borderId="24" xfId="0" applyFont="1" applyFill="1" applyBorder="1" applyAlignment="1">
      <alignment horizontal="center"/>
    </xf>
    <xf numFmtId="0" fontId="5"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164" fontId="5" fillId="3" borderId="21" xfId="0" applyNumberFormat="1"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3" borderId="21" xfId="2" applyFont="1" applyFill="1" applyBorder="1" applyAlignment="1">
      <alignment horizontal="center" vertical="center"/>
    </xf>
    <xf numFmtId="165" fontId="5" fillId="0" borderId="21" xfId="2" applyFont="1" applyFill="1" applyBorder="1" applyAlignment="1">
      <alignment horizontal="center"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5" fillId="0" borderId="1" xfId="0" applyFont="1" applyBorder="1"/>
    <xf numFmtId="0" fontId="5" fillId="0" borderId="2" xfId="0" applyFont="1" applyBorder="1"/>
    <xf numFmtId="0" fontId="5" fillId="0" borderId="3" xfId="0" applyFont="1" applyBorder="1"/>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0" fontId="5" fillId="0" borderId="38" xfId="3" applyFont="1" applyBorder="1"/>
    <xf numFmtId="0" fontId="5" fillId="0" borderId="39" xfId="3" applyFont="1" applyBorder="1"/>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0" xfId="3" applyFont="1" applyBorder="1" applyAlignment="1">
      <alignment horizontal="center" vertical="center"/>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0" fontId="11" fillId="0" borderId="21" xfId="3" applyFont="1" applyBorder="1" applyAlignment="1">
      <alignment horizontal="center"/>
    </xf>
    <xf numFmtId="14" fontId="11" fillId="0" borderId="21" xfId="3" applyNumberFormat="1" applyFont="1" applyBorder="1" applyAlignment="1">
      <alignment horizontal="center"/>
    </xf>
    <xf numFmtId="169" fontId="11" fillId="0" borderId="21" xfId="2" applyNumberFormat="1" applyFont="1" applyFill="1" applyBorder="1" applyAlignment="1">
      <alignment horizontal="center"/>
    </xf>
    <xf numFmtId="165" fontId="11" fillId="0" borderId="21" xfId="3" applyNumberFormat="1" applyFont="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65" fontId="11" fillId="0" borderId="22" xfId="4" applyFont="1" applyFill="1" applyBorder="1" applyAlignment="1">
      <alignment horizontal="center"/>
    </xf>
    <xf numFmtId="0" fontId="11" fillId="0" borderId="22" xfId="3" applyFont="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xf>
    <xf numFmtId="10" fontId="12" fillId="0" borderId="21" xfId="6" applyNumberFormat="1" applyFont="1" applyFill="1" applyBorder="1" applyAlignment="1">
      <alignment horizontal="center" vertical="center"/>
    </xf>
    <xf numFmtId="14" fontId="11" fillId="0" borderId="10" xfId="4" applyNumberFormat="1" applyFont="1" applyFill="1" applyBorder="1" applyAlignment="1">
      <alignment horizontal="center"/>
    </xf>
    <xf numFmtId="14" fontId="11" fillId="0" borderId="8" xfId="4" applyNumberFormat="1" applyFont="1" applyFill="1" applyBorder="1" applyAlignment="1">
      <alignment horizontal="center"/>
    </xf>
    <xf numFmtId="14" fontId="11" fillId="0" borderId="9" xfId="4" applyNumberFormat="1" applyFont="1" applyFill="1" applyBorder="1" applyAlignment="1">
      <alignment horizontal="center"/>
    </xf>
    <xf numFmtId="0" fontId="11" fillId="0" borderId="7" xfId="3" applyFont="1" applyBorder="1" applyAlignment="1">
      <alignment horizontal="center"/>
    </xf>
    <xf numFmtId="0" fontId="11" fillId="0" borderId="8" xfId="3" applyFont="1" applyBorder="1" applyAlignment="1">
      <alignment horizontal="center"/>
    </xf>
    <xf numFmtId="0" fontId="11" fillId="0" borderId="9" xfId="3" applyFont="1" applyBorder="1" applyAlignment="1">
      <alignment horizont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10" fontId="13" fillId="3" borderId="47" xfId="0" applyNumberFormat="1"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67" fontId="14" fillId="0" borderId="72" xfId="1" applyFont="1" applyFill="1" applyBorder="1" applyAlignment="1">
      <alignment horizontal="center"/>
    </xf>
    <xf numFmtId="167" fontId="14" fillId="0" borderId="24" xfId="1" applyFont="1" applyFill="1" applyBorder="1" applyAlignment="1">
      <alignment horizontal="left"/>
    </xf>
    <xf numFmtId="14" fontId="14" fillId="0" borderId="73" xfId="3" applyNumberFormat="1" applyFont="1" applyBorder="1" applyAlignment="1">
      <alignment horizontal="center"/>
    </xf>
    <xf numFmtId="0" fontId="14" fillId="0" borderId="73" xfId="3" applyFont="1" applyBorder="1" applyAlignment="1">
      <alignment horizontal="center"/>
    </xf>
    <xf numFmtId="14" fontId="14" fillId="0" borderId="72" xfId="3" applyNumberFormat="1" applyFont="1" applyBorder="1" applyAlignment="1">
      <alignment horizontal="center"/>
    </xf>
    <xf numFmtId="0" fontId="14" fillId="0" borderId="72" xfId="3" applyFont="1" applyBorder="1" applyAlignment="1">
      <alignment horizontal="center"/>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0" fontId="8" fillId="3" borderId="22" xfId="0" applyFont="1" applyFill="1" applyBorder="1" applyAlignment="1">
      <alignment horizontal="center"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8" fillId="3" borderId="1" xfId="0" applyFont="1" applyFill="1" applyBorder="1" applyAlignment="1">
      <alignment horizontal="center" vertical="center" wrapText="1"/>
    </xf>
    <xf numFmtId="14" fontId="14" fillId="4" borderId="8" xfId="0" applyNumberFormat="1" applyFont="1" applyFill="1" applyBorder="1" applyAlignment="1">
      <alignment horizontal="center"/>
    </xf>
    <xf numFmtId="0" fontId="14" fillId="4" borderId="8" xfId="0" applyFont="1" applyFill="1" applyBorder="1" applyAlignment="1">
      <alignment horizontal="center"/>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167" fontId="14" fillId="0" borderId="24" xfId="1" applyFont="1" applyFill="1" applyBorder="1" applyAlignment="1">
      <alignment horizontal="center"/>
    </xf>
    <xf numFmtId="0" fontId="11" fillId="0" borderId="10" xfId="3" applyFont="1" applyBorder="1" applyAlignment="1">
      <alignment horizontal="center" vertical="center"/>
    </xf>
    <xf numFmtId="0" fontId="11" fillId="0" borderId="8" xfId="3" applyFont="1" applyBorder="1" applyAlignment="1">
      <alignment horizontal="center" vertical="center"/>
    </xf>
    <xf numFmtId="0" fontId="11" fillId="0" borderId="9" xfId="3" applyFont="1" applyBorder="1" applyAlignment="1">
      <alignment horizontal="center" vertic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0" fontId="11" fillId="3" borderId="42" xfId="0" applyNumberFormat="1" applyFont="1" applyFill="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65" fontId="11" fillId="0" borderId="9" xfId="4" applyFont="1" applyFill="1" applyBorder="1" applyAlignment="1">
      <alignment horizontal="center"/>
    </xf>
    <xf numFmtId="14" fontId="8" fillId="4" borderId="4" xfId="0" applyNumberFormat="1" applyFont="1" applyFill="1" applyBorder="1" applyAlignment="1">
      <alignment horizontal="center" vertical="center" wrapText="1"/>
    </xf>
    <xf numFmtId="14" fontId="8" fillId="4" borderId="5" xfId="0" applyNumberFormat="1" applyFont="1" applyFill="1" applyBorder="1" applyAlignment="1">
      <alignment horizontal="center" vertical="center" wrapText="1"/>
    </xf>
    <xf numFmtId="14" fontId="8" fillId="4" borderId="6" xfId="0" applyNumberFormat="1" applyFont="1" applyFill="1" applyBorder="1" applyAlignment="1">
      <alignment horizontal="center" vertical="center" wrapText="1"/>
    </xf>
    <xf numFmtId="14" fontId="8" fillId="4" borderId="33" xfId="0" applyNumberFormat="1" applyFont="1" applyFill="1" applyBorder="1" applyAlignment="1">
      <alignment horizontal="center" vertical="center" wrapText="1"/>
    </xf>
    <xf numFmtId="14" fontId="8" fillId="4" borderId="32" xfId="0" applyNumberFormat="1" applyFont="1" applyFill="1" applyBorder="1" applyAlignment="1">
      <alignment horizontal="center" vertical="center" wrapText="1"/>
    </xf>
    <xf numFmtId="14" fontId="8" fillId="4" borderId="65" xfId="0" applyNumberFormat="1" applyFont="1" applyFill="1" applyBorder="1" applyAlignment="1">
      <alignment horizontal="center" vertical="center" wrapText="1"/>
    </xf>
    <xf numFmtId="0" fontId="0" fillId="3" borderId="0" xfId="0" applyFill="1"/>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39</xdr:col>
      <xdr:colOff>0</xdr:colOff>
      <xdr:row>103</xdr:row>
      <xdr:rowOff>0</xdr:rowOff>
    </xdr:from>
    <xdr:to>
      <xdr:col>39</xdr:col>
      <xdr:colOff>304800</xdr:colOff>
      <xdr:row>103</xdr:row>
      <xdr:rowOff>304800</xdr:rowOff>
    </xdr:to>
    <xdr:sp macro="" textlink="">
      <xdr:nvSpPr>
        <xdr:cNvPr id="1027" name="AutoShape 3">
          <a:extLst>
            <a:ext uri="{FF2B5EF4-FFF2-40B4-BE49-F238E27FC236}">
              <a16:creationId xmlns:a16="http://schemas.microsoft.com/office/drawing/2014/main" id="{303C630D-65D5-176E-583C-F9DD4E01EBBA}"/>
            </a:ext>
          </a:extLst>
        </xdr:cNvPr>
        <xdr:cNvSpPr>
          <a:spLocks noChangeAspect="1" noChangeArrowheads="1"/>
        </xdr:cNvSpPr>
      </xdr:nvSpPr>
      <xdr:spPr bwMode="auto">
        <a:xfrm>
          <a:off x="23231475" y="2636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0</xdr:colOff>
      <xdr:row>107</xdr:row>
      <xdr:rowOff>0</xdr:rowOff>
    </xdr:from>
    <xdr:to>
      <xdr:col>37</xdr:col>
      <xdr:colOff>304800</xdr:colOff>
      <xdr:row>107</xdr:row>
      <xdr:rowOff>304800</xdr:rowOff>
    </xdr:to>
    <xdr:sp macro="" textlink="">
      <xdr:nvSpPr>
        <xdr:cNvPr id="1034" name="AutoShape 10">
          <a:extLst>
            <a:ext uri="{FF2B5EF4-FFF2-40B4-BE49-F238E27FC236}">
              <a16:creationId xmlns:a16="http://schemas.microsoft.com/office/drawing/2014/main" id="{EDE3B56A-303A-5261-5B66-638E012CA10A}"/>
            </a:ext>
          </a:extLst>
        </xdr:cNvPr>
        <xdr:cNvSpPr>
          <a:spLocks noChangeAspect="1" noChangeArrowheads="1"/>
        </xdr:cNvSpPr>
      </xdr:nvSpPr>
      <xdr:spPr bwMode="auto">
        <a:xfrm>
          <a:off x="24003000" y="37475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170544</xdr:colOff>
      <xdr:row>103</xdr:row>
      <xdr:rowOff>83457</xdr:rowOff>
    </xdr:from>
    <xdr:to>
      <xdr:col>12</xdr:col>
      <xdr:colOff>597572</xdr:colOff>
      <xdr:row>103</xdr:row>
      <xdr:rowOff>3323457</xdr:rowOff>
    </xdr:to>
    <xdr:pic>
      <xdr:nvPicPr>
        <xdr:cNvPr id="4" name="Imagen 3">
          <a:extLst>
            <a:ext uri="{FF2B5EF4-FFF2-40B4-BE49-F238E27FC236}">
              <a16:creationId xmlns:a16="http://schemas.microsoft.com/office/drawing/2014/main" id="{F0A99B41-7A2D-8488-4805-19BDA6F5FEBA}"/>
            </a:ext>
          </a:extLst>
        </xdr:cNvPr>
        <xdr:cNvPicPr>
          <a:picLocks noChangeAspect="1"/>
        </xdr:cNvPicPr>
      </xdr:nvPicPr>
      <xdr:blipFill>
        <a:blip xmlns:r="http://schemas.openxmlformats.org/officeDocument/2006/relationships" r:embed="rId2"/>
        <a:stretch>
          <a:fillRect/>
        </a:stretch>
      </xdr:blipFill>
      <xdr:spPr>
        <a:xfrm>
          <a:off x="5758544" y="34373457"/>
          <a:ext cx="2433628" cy="3240000"/>
        </a:xfrm>
        <a:prstGeom prst="rect">
          <a:avLst/>
        </a:prstGeom>
      </xdr:spPr>
    </xdr:pic>
    <xdr:clientData/>
  </xdr:twoCellAnchor>
  <xdr:twoCellAnchor editAs="oneCell">
    <xdr:from>
      <xdr:col>1</xdr:col>
      <xdr:colOff>146958</xdr:colOff>
      <xdr:row>103</xdr:row>
      <xdr:rowOff>90714</xdr:rowOff>
    </xdr:from>
    <xdr:to>
      <xdr:col>4</xdr:col>
      <xdr:colOff>265558</xdr:colOff>
      <xdr:row>103</xdr:row>
      <xdr:rowOff>3330714</xdr:rowOff>
    </xdr:to>
    <xdr:pic>
      <xdr:nvPicPr>
        <xdr:cNvPr id="3" name="Imagen 2">
          <a:extLst>
            <a:ext uri="{FF2B5EF4-FFF2-40B4-BE49-F238E27FC236}">
              <a16:creationId xmlns:a16="http://schemas.microsoft.com/office/drawing/2014/main" id="{ED24E440-B2EC-D811-F581-1311D9C2FB65}"/>
            </a:ext>
          </a:extLst>
        </xdr:cNvPr>
        <xdr:cNvPicPr>
          <a:picLocks noChangeAspect="1"/>
        </xdr:cNvPicPr>
      </xdr:nvPicPr>
      <xdr:blipFill>
        <a:blip xmlns:r="http://schemas.openxmlformats.org/officeDocument/2006/relationships" r:embed="rId3"/>
        <a:stretch>
          <a:fillRect/>
        </a:stretch>
      </xdr:blipFill>
      <xdr:spPr>
        <a:xfrm>
          <a:off x="553358" y="34380714"/>
          <a:ext cx="2430000" cy="3240000"/>
        </a:xfrm>
        <a:prstGeom prst="rect">
          <a:avLst/>
        </a:prstGeom>
      </xdr:spPr>
    </xdr:pic>
    <xdr:clientData/>
  </xdr:twoCellAnchor>
  <xdr:twoCellAnchor editAs="oneCell">
    <xdr:from>
      <xdr:col>4</xdr:col>
      <xdr:colOff>413658</xdr:colOff>
      <xdr:row>103</xdr:row>
      <xdr:rowOff>90714</xdr:rowOff>
    </xdr:from>
    <xdr:to>
      <xdr:col>7</xdr:col>
      <xdr:colOff>379858</xdr:colOff>
      <xdr:row>103</xdr:row>
      <xdr:rowOff>3330714</xdr:rowOff>
    </xdr:to>
    <xdr:pic>
      <xdr:nvPicPr>
        <xdr:cNvPr id="5" name="Imagen 4">
          <a:extLst>
            <a:ext uri="{FF2B5EF4-FFF2-40B4-BE49-F238E27FC236}">
              <a16:creationId xmlns:a16="http://schemas.microsoft.com/office/drawing/2014/main" id="{F5622399-021A-8DD5-0655-7E1266069097}"/>
            </a:ext>
          </a:extLst>
        </xdr:cNvPr>
        <xdr:cNvPicPr>
          <a:picLocks noChangeAspect="1"/>
        </xdr:cNvPicPr>
      </xdr:nvPicPr>
      <xdr:blipFill>
        <a:blip xmlns:r="http://schemas.openxmlformats.org/officeDocument/2006/relationships" r:embed="rId4"/>
        <a:stretch>
          <a:fillRect/>
        </a:stretch>
      </xdr:blipFill>
      <xdr:spPr>
        <a:xfrm>
          <a:off x="3131458" y="34380714"/>
          <a:ext cx="2430000" cy="3240000"/>
        </a:xfrm>
        <a:prstGeom prst="rect">
          <a:avLst/>
        </a:prstGeom>
      </xdr:spPr>
    </xdr:pic>
    <xdr:clientData/>
  </xdr:twoCellAnchor>
  <xdr:twoCellAnchor editAs="oneCell">
    <xdr:from>
      <xdr:col>12</xdr:col>
      <xdr:colOff>780144</xdr:colOff>
      <xdr:row>103</xdr:row>
      <xdr:rowOff>99785</xdr:rowOff>
    </xdr:from>
    <xdr:to>
      <xdr:col>15</xdr:col>
      <xdr:colOff>581244</xdr:colOff>
      <xdr:row>103</xdr:row>
      <xdr:rowOff>3339785</xdr:rowOff>
    </xdr:to>
    <xdr:pic>
      <xdr:nvPicPr>
        <xdr:cNvPr id="7" name="Imagen 6">
          <a:extLst>
            <a:ext uri="{FF2B5EF4-FFF2-40B4-BE49-F238E27FC236}">
              <a16:creationId xmlns:a16="http://schemas.microsoft.com/office/drawing/2014/main" id="{674F63B5-4437-E56B-2A12-B7AC06B28A60}"/>
            </a:ext>
          </a:extLst>
        </xdr:cNvPr>
        <xdr:cNvPicPr>
          <a:picLocks noChangeAspect="1"/>
        </xdr:cNvPicPr>
      </xdr:nvPicPr>
      <xdr:blipFill>
        <a:blip xmlns:r="http://schemas.openxmlformats.org/officeDocument/2006/relationships" r:embed="rId5"/>
        <a:stretch>
          <a:fillRect/>
        </a:stretch>
      </xdr:blipFill>
      <xdr:spPr>
        <a:xfrm>
          <a:off x="8374744" y="34389785"/>
          <a:ext cx="2430000" cy="3240000"/>
        </a:xfrm>
        <a:prstGeom prst="rect">
          <a:avLst/>
        </a:prstGeom>
      </xdr:spPr>
    </xdr:pic>
    <xdr:clientData/>
  </xdr:twoCellAnchor>
  <xdr:twoCellAnchor editAs="oneCell">
    <xdr:from>
      <xdr:col>25</xdr:col>
      <xdr:colOff>88900</xdr:colOff>
      <xdr:row>103</xdr:row>
      <xdr:rowOff>114300</xdr:rowOff>
    </xdr:from>
    <xdr:to>
      <xdr:col>30</xdr:col>
      <xdr:colOff>372600</xdr:colOff>
      <xdr:row>103</xdr:row>
      <xdr:rowOff>3354300</xdr:rowOff>
    </xdr:to>
    <xdr:pic>
      <xdr:nvPicPr>
        <xdr:cNvPr id="8" name="Imagen 7">
          <a:extLst>
            <a:ext uri="{FF2B5EF4-FFF2-40B4-BE49-F238E27FC236}">
              <a16:creationId xmlns:a16="http://schemas.microsoft.com/office/drawing/2014/main" id="{EE444BEB-987B-920C-AECB-ECFC1C7ECE5C}"/>
            </a:ext>
          </a:extLst>
        </xdr:cNvPr>
        <xdr:cNvPicPr>
          <a:picLocks noChangeAspect="1"/>
        </xdr:cNvPicPr>
      </xdr:nvPicPr>
      <xdr:blipFill>
        <a:blip xmlns:r="http://schemas.openxmlformats.org/officeDocument/2006/relationships" r:embed="rId6"/>
        <a:stretch>
          <a:fillRect/>
        </a:stretch>
      </xdr:blipFill>
      <xdr:spPr>
        <a:xfrm>
          <a:off x="15709900" y="34404300"/>
          <a:ext cx="2430000" cy="3240000"/>
        </a:xfrm>
        <a:prstGeom prst="rect">
          <a:avLst/>
        </a:prstGeom>
      </xdr:spPr>
    </xdr:pic>
    <xdr:clientData/>
  </xdr:twoCellAnchor>
  <xdr:twoCellAnchor editAs="oneCell">
    <xdr:from>
      <xdr:col>31</xdr:col>
      <xdr:colOff>228600</xdr:colOff>
      <xdr:row>103</xdr:row>
      <xdr:rowOff>88900</xdr:rowOff>
    </xdr:from>
    <xdr:to>
      <xdr:col>34</xdr:col>
      <xdr:colOff>2070100</xdr:colOff>
      <xdr:row>103</xdr:row>
      <xdr:rowOff>3328900</xdr:rowOff>
    </xdr:to>
    <xdr:pic>
      <xdr:nvPicPr>
        <xdr:cNvPr id="12" name="Imagen 11">
          <a:extLst>
            <a:ext uri="{FF2B5EF4-FFF2-40B4-BE49-F238E27FC236}">
              <a16:creationId xmlns:a16="http://schemas.microsoft.com/office/drawing/2014/main" id="{F4DFCE93-600A-3B0F-F20C-27B0FB4BF00E}"/>
            </a:ext>
          </a:extLst>
        </xdr:cNvPr>
        <xdr:cNvPicPr>
          <a:picLocks noChangeAspect="1"/>
        </xdr:cNvPicPr>
      </xdr:nvPicPr>
      <xdr:blipFill rotWithShape="1">
        <a:blip xmlns:r="http://schemas.openxmlformats.org/officeDocument/2006/relationships" r:embed="rId7"/>
        <a:srcRect l="7938" r="14451"/>
        <a:stretch>
          <a:fillRect/>
        </a:stretch>
      </xdr:blipFill>
      <xdr:spPr>
        <a:xfrm>
          <a:off x="18440400" y="34378900"/>
          <a:ext cx="3352800" cy="3240000"/>
        </a:xfrm>
        <a:prstGeom prst="rect">
          <a:avLst/>
        </a:prstGeom>
      </xdr:spPr>
    </xdr:pic>
    <xdr:clientData/>
  </xdr:twoCellAnchor>
  <xdr:twoCellAnchor editAs="oneCell">
    <xdr:from>
      <xdr:col>16</xdr:col>
      <xdr:colOff>101600</xdr:colOff>
      <xdr:row>103</xdr:row>
      <xdr:rowOff>114300</xdr:rowOff>
    </xdr:from>
    <xdr:to>
      <xdr:col>24</xdr:col>
      <xdr:colOff>256000</xdr:colOff>
      <xdr:row>103</xdr:row>
      <xdr:rowOff>3354300</xdr:rowOff>
    </xdr:to>
    <xdr:pic>
      <xdr:nvPicPr>
        <xdr:cNvPr id="13" name="Imagen 12">
          <a:extLst>
            <a:ext uri="{FF2B5EF4-FFF2-40B4-BE49-F238E27FC236}">
              <a16:creationId xmlns:a16="http://schemas.microsoft.com/office/drawing/2014/main" id="{564AEAE7-CD79-740F-6E8A-9325572CEABC}"/>
            </a:ext>
          </a:extLst>
        </xdr:cNvPr>
        <xdr:cNvPicPr>
          <a:picLocks noChangeAspect="1"/>
        </xdr:cNvPicPr>
      </xdr:nvPicPr>
      <xdr:blipFill>
        <a:blip xmlns:r="http://schemas.openxmlformats.org/officeDocument/2006/relationships" r:embed="rId8"/>
        <a:stretch>
          <a:fillRect/>
        </a:stretch>
      </xdr:blipFill>
      <xdr:spPr>
        <a:xfrm>
          <a:off x="11150600" y="34404300"/>
          <a:ext cx="4320000" cy="3240000"/>
        </a:xfrm>
        <a:prstGeom prst="rect">
          <a:avLst/>
        </a:prstGeom>
      </xdr:spPr>
    </xdr:pic>
    <xdr:clientData/>
  </xdr:twoCellAnchor>
  <xdr:twoCellAnchor editAs="oneCell">
    <xdr:from>
      <xdr:col>11</xdr:col>
      <xdr:colOff>584199</xdr:colOff>
      <xdr:row>105</xdr:row>
      <xdr:rowOff>76200</xdr:rowOff>
    </xdr:from>
    <xdr:to>
      <xdr:col>15</xdr:col>
      <xdr:colOff>751300</xdr:colOff>
      <xdr:row>105</xdr:row>
      <xdr:rowOff>3316200</xdr:rowOff>
    </xdr:to>
    <xdr:pic>
      <xdr:nvPicPr>
        <xdr:cNvPr id="16" name="Imagen 15">
          <a:extLst>
            <a:ext uri="{FF2B5EF4-FFF2-40B4-BE49-F238E27FC236}">
              <a16:creationId xmlns:a16="http://schemas.microsoft.com/office/drawing/2014/main" id="{59A84CD6-1D01-AFEA-32D6-F45676F89F86}"/>
            </a:ext>
          </a:extLst>
        </xdr:cNvPr>
        <xdr:cNvPicPr>
          <a:picLocks noChangeAspect="1"/>
        </xdr:cNvPicPr>
      </xdr:nvPicPr>
      <xdr:blipFill rotWithShape="1">
        <a:blip xmlns:r="http://schemas.openxmlformats.org/officeDocument/2006/relationships" r:embed="rId9"/>
        <a:srcRect l="21460"/>
        <a:stretch>
          <a:fillRect/>
        </a:stretch>
      </xdr:blipFill>
      <xdr:spPr>
        <a:xfrm>
          <a:off x="7581899" y="38341300"/>
          <a:ext cx="3392901" cy="3240000"/>
        </a:xfrm>
        <a:prstGeom prst="rect">
          <a:avLst/>
        </a:prstGeom>
      </xdr:spPr>
    </xdr:pic>
    <xdr:clientData/>
  </xdr:twoCellAnchor>
  <xdr:twoCellAnchor editAs="oneCell">
    <xdr:from>
      <xdr:col>1</xdr:col>
      <xdr:colOff>126999</xdr:colOff>
      <xdr:row>105</xdr:row>
      <xdr:rowOff>76200</xdr:rowOff>
    </xdr:from>
    <xdr:to>
      <xdr:col>6</xdr:col>
      <xdr:colOff>266700</xdr:colOff>
      <xdr:row>105</xdr:row>
      <xdr:rowOff>3316200</xdr:rowOff>
    </xdr:to>
    <xdr:pic>
      <xdr:nvPicPr>
        <xdr:cNvPr id="20" name="Imagen 19">
          <a:extLst>
            <a:ext uri="{FF2B5EF4-FFF2-40B4-BE49-F238E27FC236}">
              <a16:creationId xmlns:a16="http://schemas.microsoft.com/office/drawing/2014/main" id="{D443EBEE-BC92-A38F-0A3E-6F1C4AA107D4}"/>
            </a:ext>
          </a:extLst>
        </xdr:cNvPr>
        <xdr:cNvPicPr>
          <a:picLocks noChangeAspect="1"/>
        </xdr:cNvPicPr>
      </xdr:nvPicPr>
      <xdr:blipFill rotWithShape="1">
        <a:blip xmlns:r="http://schemas.openxmlformats.org/officeDocument/2006/relationships" r:embed="rId10"/>
        <a:srcRect l="4410" r="5631"/>
        <a:stretch>
          <a:fillRect/>
        </a:stretch>
      </xdr:blipFill>
      <xdr:spPr>
        <a:xfrm>
          <a:off x="533399" y="38341300"/>
          <a:ext cx="3886201" cy="3240000"/>
        </a:xfrm>
        <a:prstGeom prst="rect">
          <a:avLst/>
        </a:prstGeom>
      </xdr:spPr>
    </xdr:pic>
    <xdr:clientData/>
  </xdr:twoCellAnchor>
  <xdr:twoCellAnchor editAs="oneCell">
    <xdr:from>
      <xdr:col>6</xdr:col>
      <xdr:colOff>355599</xdr:colOff>
      <xdr:row>105</xdr:row>
      <xdr:rowOff>76200</xdr:rowOff>
    </xdr:from>
    <xdr:to>
      <xdr:col>11</xdr:col>
      <xdr:colOff>508000</xdr:colOff>
      <xdr:row>105</xdr:row>
      <xdr:rowOff>3316200</xdr:rowOff>
    </xdr:to>
    <xdr:pic>
      <xdr:nvPicPr>
        <xdr:cNvPr id="21" name="Imagen 20">
          <a:extLst>
            <a:ext uri="{FF2B5EF4-FFF2-40B4-BE49-F238E27FC236}">
              <a16:creationId xmlns:a16="http://schemas.microsoft.com/office/drawing/2014/main" id="{CBC225C8-8596-1D67-6F5B-A34EB3AFFF49}"/>
            </a:ext>
          </a:extLst>
        </xdr:cNvPr>
        <xdr:cNvPicPr>
          <a:picLocks noChangeAspect="1"/>
        </xdr:cNvPicPr>
      </xdr:nvPicPr>
      <xdr:blipFill rotWithShape="1">
        <a:blip xmlns:r="http://schemas.openxmlformats.org/officeDocument/2006/relationships" r:embed="rId11"/>
        <a:srcRect l="10583" r="20037"/>
        <a:stretch>
          <a:fillRect/>
        </a:stretch>
      </xdr:blipFill>
      <xdr:spPr>
        <a:xfrm>
          <a:off x="4508499" y="38341300"/>
          <a:ext cx="2997201" cy="3240000"/>
        </a:xfrm>
        <a:prstGeom prst="rect">
          <a:avLst/>
        </a:prstGeom>
      </xdr:spPr>
    </xdr:pic>
    <xdr:clientData/>
  </xdr:twoCellAnchor>
  <xdr:twoCellAnchor editAs="oneCell">
    <xdr:from>
      <xdr:col>16</xdr:col>
      <xdr:colOff>279400</xdr:colOff>
      <xdr:row>105</xdr:row>
      <xdr:rowOff>88900</xdr:rowOff>
    </xdr:from>
    <xdr:to>
      <xdr:col>20</xdr:col>
      <xdr:colOff>169400</xdr:colOff>
      <xdr:row>105</xdr:row>
      <xdr:rowOff>3328900</xdr:rowOff>
    </xdr:to>
    <xdr:pic>
      <xdr:nvPicPr>
        <xdr:cNvPr id="22" name="Imagen 21">
          <a:extLst>
            <a:ext uri="{FF2B5EF4-FFF2-40B4-BE49-F238E27FC236}">
              <a16:creationId xmlns:a16="http://schemas.microsoft.com/office/drawing/2014/main" id="{87E0550B-7ECD-F6F2-0F22-F26F49962F49}"/>
            </a:ext>
          </a:extLst>
        </xdr:cNvPr>
        <xdr:cNvPicPr>
          <a:picLocks noChangeAspect="1"/>
        </xdr:cNvPicPr>
      </xdr:nvPicPr>
      <xdr:blipFill>
        <a:blip xmlns:r="http://schemas.openxmlformats.org/officeDocument/2006/relationships" r:embed="rId12"/>
        <a:stretch>
          <a:fillRect/>
        </a:stretch>
      </xdr:blipFill>
      <xdr:spPr>
        <a:xfrm>
          <a:off x="11328400" y="38354000"/>
          <a:ext cx="2430000" cy="3240000"/>
        </a:xfrm>
        <a:prstGeom prst="rect">
          <a:avLst/>
        </a:prstGeom>
      </xdr:spPr>
    </xdr:pic>
    <xdr:clientData/>
  </xdr:twoCellAnchor>
  <xdr:twoCellAnchor editAs="oneCell">
    <xdr:from>
      <xdr:col>21</xdr:col>
      <xdr:colOff>88900</xdr:colOff>
      <xdr:row>105</xdr:row>
      <xdr:rowOff>88900</xdr:rowOff>
    </xdr:from>
    <xdr:to>
      <xdr:col>27</xdr:col>
      <xdr:colOff>80500</xdr:colOff>
      <xdr:row>105</xdr:row>
      <xdr:rowOff>3328900</xdr:rowOff>
    </xdr:to>
    <xdr:pic>
      <xdr:nvPicPr>
        <xdr:cNvPr id="23" name="Imagen 22">
          <a:extLst>
            <a:ext uri="{FF2B5EF4-FFF2-40B4-BE49-F238E27FC236}">
              <a16:creationId xmlns:a16="http://schemas.microsoft.com/office/drawing/2014/main" id="{3FA4AB95-A78C-2672-C9FB-1F13A6341F6C}"/>
            </a:ext>
          </a:extLst>
        </xdr:cNvPr>
        <xdr:cNvPicPr>
          <a:picLocks noChangeAspect="1"/>
        </xdr:cNvPicPr>
      </xdr:nvPicPr>
      <xdr:blipFill>
        <a:blip xmlns:r="http://schemas.openxmlformats.org/officeDocument/2006/relationships" r:embed="rId13"/>
        <a:stretch>
          <a:fillRect/>
        </a:stretch>
      </xdr:blipFill>
      <xdr:spPr>
        <a:xfrm>
          <a:off x="14084300" y="38354000"/>
          <a:ext cx="2430000" cy="3240000"/>
        </a:xfrm>
        <a:prstGeom prst="rect">
          <a:avLst/>
        </a:prstGeom>
      </xdr:spPr>
    </xdr:pic>
    <xdr:clientData/>
  </xdr:twoCellAnchor>
  <xdr:twoCellAnchor editAs="oneCell">
    <xdr:from>
      <xdr:col>27</xdr:col>
      <xdr:colOff>342900</xdr:colOff>
      <xdr:row>105</xdr:row>
      <xdr:rowOff>88900</xdr:rowOff>
    </xdr:from>
    <xdr:to>
      <xdr:col>32</xdr:col>
      <xdr:colOff>372600</xdr:colOff>
      <xdr:row>105</xdr:row>
      <xdr:rowOff>3328900</xdr:rowOff>
    </xdr:to>
    <xdr:pic>
      <xdr:nvPicPr>
        <xdr:cNvPr id="24" name="Imagen 23">
          <a:extLst>
            <a:ext uri="{FF2B5EF4-FFF2-40B4-BE49-F238E27FC236}">
              <a16:creationId xmlns:a16="http://schemas.microsoft.com/office/drawing/2014/main" id="{BB332CAE-50C9-A26B-4DFF-C764F15F702F}"/>
            </a:ext>
          </a:extLst>
        </xdr:cNvPr>
        <xdr:cNvPicPr>
          <a:picLocks noChangeAspect="1"/>
        </xdr:cNvPicPr>
      </xdr:nvPicPr>
      <xdr:blipFill>
        <a:blip xmlns:r="http://schemas.openxmlformats.org/officeDocument/2006/relationships" r:embed="rId14"/>
        <a:stretch>
          <a:fillRect/>
        </a:stretch>
      </xdr:blipFill>
      <xdr:spPr>
        <a:xfrm>
          <a:off x="16776700" y="38354000"/>
          <a:ext cx="2430000" cy="3240000"/>
        </a:xfrm>
        <a:prstGeom prst="rect">
          <a:avLst/>
        </a:prstGeom>
      </xdr:spPr>
    </xdr:pic>
    <xdr:clientData/>
  </xdr:twoCellAnchor>
  <xdr:twoCellAnchor editAs="oneCell">
    <xdr:from>
      <xdr:col>33</xdr:col>
      <xdr:colOff>63500</xdr:colOff>
      <xdr:row>105</xdr:row>
      <xdr:rowOff>76200</xdr:rowOff>
    </xdr:from>
    <xdr:to>
      <xdr:col>34</xdr:col>
      <xdr:colOff>2087100</xdr:colOff>
      <xdr:row>105</xdr:row>
      <xdr:rowOff>3316200</xdr:rowOff>
    </xdr:to>
    <xdr:pic>
      <xdr:nvPicPr>
        <xdr:cNvPr id="25" name="Imagen 24">
          <a:extLst>
            <a:ext uri="{FF2B5EF4-FFF2-40B4-BE49-F238E27FC236}">
              <a16:creationId xmlns:a16="http://schemas.microsoft.com/office/drawing/2014/main" id="{920FE754-C893-25B5-F6C4-F73BE1D69A84}"/>
            </a:ext>
          </a:extLst>
        </xdr:cNvPr>
        <xdr:cNvPicPr>
          <a:picLocks noChangeAspect="1"/>
        </xdr:cNvPicPr>
      </xdr:nvPicPr>
      <xdr:blipFill>
        <a:blip xmlns:r="http://schemas.openxmlformats.org/officeDocument/2006/relationships" r:embed="rId15"/>
        <a:stretch>
          <a:fillRect/>
        </a:stretch>
      </xdr:blipFill>
      <xdr:spPr>
        <a:xfrm>
          <a:off x="19380200" y="38341300"/>
          <a:ext cx="2430000" cy="3240000"/>
        </a:xfrm>
        <a:prstGeom prst="rect">
          <a:avLst/>
        </a:prstGeom>
      </xdr:spPr>
    </xdr:pic>
    <xdr:clientData/>
  </xdr:twoCellAnchor>
  <xdr:twoCellAnchor editAs="oneCell">
    <xdr:from>
      <xdr:col>1</xdr:col>
      <xdr:colOff>279400</xdr:colOff>
      <xdr:row>107</xdr:row>
      <xdr:rowOff>101600</xdr:rowOff>
    </xdr:from>
    <xdr:to>
      <xdr:col>4</xdr:col>
      <xdr:colOff>398000</xdr:colOff>
      <xdr:row>107</xdr:row>
      <xdr:rowOff>3341600</xdr:rowOff>
    </xdr:to>
    <xdr:pic>
      <xdr:nvPicPr>
        <xdr:cNvPr id="27" name="Imagen 26">
          <a:extLst>
            <a:ext uri="{FF2B5EF4-FFF2-40B4-BE49-F238E27FC236}">
              <a16:creationId xmlns:a16="http://schemas.microsoft.com/office/drawing/2014/main" id="{7EE3B3DA-9532-4052-777E-6A75AC028B17}"/>
            </a:ext>
          </a:extLst>
        </xdr:cNvPr>
        <xdr:cNvPicPr>
          <a:picLocks noChangeAspect="1"/>
        </xdr:cNvPicPr>
      </xdr:nvPicPr>
      <xdr:blipFill>
        <a:blip xmlns:r="http://schemas.openxmlformats.org/officeDocument/2006/relationships" r:embed="rId16"/>
        <a:stretch>
          <a:fillRect/>
        </a:stretch>
      </xdr:blipFill>
      <xdr:spPr>
        <a:xfrm>
          <a:off x="685800" y="42278300"/>
          <a:ext cx="2430000" cy="3240000"/>
        </a:xfrm>
        <a:prstGeom prst="rect">
          <a:avLst/>
        </a:prstGeom>
      </xdr:spPr>
    </xdr:pic>
    <xdr:clientData/>
  </xdr:twoCellAnchor>
  <xdr:twoCellAnchor editAs="oneCell">
    <xdr:from>
      <xdr:col>5</xdr:col>
      <xdr:colOff>12700</xdr:colOff>
      <xdr:row>107</xdr:row>
      <xdr:rowOff>63500</xdr:rowOff>
    </xdr:from>
    <xdr:to>
      <xdr:col>8</xdr:col>
      <xdr:colOff>283700</xdr:colOff>
      <xdr:row>107</xdr:row>
      <xdr:rowOff>3303500</xdr:rowOff>
    </xdr:to>
    <xdr:pic>
      <xdr:nvPicPr>
        <xdr:cNvPr id="32" name="Imagen 31">
          <a:extLst>
            <a:ext uri="{FF2B5EF4-FFF2-40B4-BE49-F238E27FC236}">
              <a16:creationId xmlns:a16="http://schemas.microsoft.com/office/drawing/2014/main" id="{3F153C80-BC98-FE48-214C-080C4DDAAEB2}"/>
            </a:ext>
          </a:extLst>
        </xdr:cNvPr>
        <xdr:cNvPicPr>
          <a:picLocks noChangeAspect="1"/>
        </xdr:cNvPicPr>
      </xdr:nvPicPr>
      <xdr:blipFill>
        <a:blip xmlns:r="http://schemas.openxmlformats.org/officeDocument/2006/relationships" r:embed="rId17"/>
        <a:stretch>
          <a:fillRect/>
        </a:stretch>
      </xdr:blipFill>
      <xdr:spPr>
        <a:xfrm>
          <a:off x="3441700" y="42240200"/>
          <a:ext cx="2430000" cy="3240000"/>
        </a:xfrm>
        <a:prstGeom prst="rect">
          <a:avLst/>
        </a:prstGeom>
      </xdr:spPr>
    </xdr:pic>
    <xdr:clientData/>
  </xdr:twoCellAnchor>
  <xdr:twoCellAnchor editAs="oneCell">
    <xdr:from>
      <xdr:col>8</xdr:col>
      <xdr:colOff>393700</xdr:colOff>
      <xdr:row>107</xdr:row>
      <xdr:rowOff>63500</xdr:rowOff>
    </xdr:from>
    <xdr:to>
      <xdr:col>12</xdr:col>
      <xdr:colOff>817100</xdr:colOff>
      <xdr:row>107</xdr:row>
      <xdr:rowOff>3303500</xdr:rowOff>
    </xdr:to>
    <xdr:pic>
      <xdr:nvPicPr>
        <xdr:cNvPr id="33" name="Imagen 32">
          <a:extLst>
            <a:ext uri="{FF2B5EF4-FFF2-40B4-BE49-F238E27FC236}">
              <a16:creationId xmlns:a16="http://schemas.microsoft.com/office/drawing/2014/main" id="{9CC5B2D0-0B23-1403-0C47-D113E902939E}"/>
            </a:ext>
          </a:extLst>
        </xdr:cNvPr>
        <xdr:cNvPicPr>
          <a:picLocks noChangeAspect="1"/>
        </xdr:cNvPicPr>
      </xdr:nvPicPr>
      <xdr:blipFill>
        <a:blip xmlns:r="http://schemas.openxmlformats.org/officeDocument/2006/relationships" r:embed="rId18"/>
        <a:stretch>
          <a:fillRect/>
        </a:stretch>
      </xdr:blipFill>
      <xdr:spPr>
        <a:xfrm>
          <a:off x="5981700" y="42240200"/>
          <a:ext cx="2430000" cy="3240000"/>
        </a:xfrm>
        <a:prstGeom prst="rect">
          <a:avLst/>
        </a:prstGeom>
      </xdr:spPr>
    </xdr:pic>
    <xdr:clientData/>
  </xdr:twoCellAnchor>
  <xdr:twoCellAnchor editAs="oneCell">
    <xdr:from>
      <xdr:col>13</xdr:col>
      <xdr:colOff>12700</xdr:colOff>
      <xdr:row>107</xdr:row>
      <xdr:rowOff>63500</xdr:rowOff>
    </xdr:from>
    <xdr:to>
      <xdr:col>15</xdr:col>
      <xdr:colOff>715500</xdr:colOff>
      <xdr:row>107</xdr:row>
      <xdr:rowOff>3303500</xdr:rowOff>
    </xdr:to>
    <xdr:pic>
      <xdr:nvPicPr>
        <xdr:cNvPr id="34" name="Imagen 33">
          <a:extLst>
            <a:ext uri="{FF2B5EF4-FFF2-40B4-BE49-F238E27FC236}">
              <a16:creationId xmlns:a16="http://schemas.microsoft.com/office/drawing/2014/main" id="{C39CCDBB-65D4-88D6-9BE8-4376737858A0}"/>
            </a:ext>
          </a:extLst>
        </xdr:cNvPr>
        <xdr:cNvPicPr>
          <a:picLocks noChangeAspect="1"/>
        </xdr:cNvPicPr>
      </xdr:nvPicPr>
      <xdr:blipFill>
        <a:blip xmlns:r="http://schemas.openxmlformats.org/officeDocument/2006/relationships" r:embed="rId19"/>
        <a:stretch>
          <a:fillRect/>
        </a:stretch>
      </xdr:blipFill>
      <xdr:spPr>
        <a:xfrm>
          <a:off x="8509000" y="42240200"/>
          <a:ext cx="2430000" cy="3240000"/>
        </a:xfrm>
        <a:prstGeom prst="rect">
          <a:avLst/>
        </a:prstGeom>
      </xdr:spPr>
    </xdr:pic>
    <xdr:clientData/>
  </xdr:twoCellAnchor>
  <xdr:twoCellAnchor editAs="oneCell">
    <xdr:from>
      <xdr:col>20</xdr:col>
      <xdr:colOff>101601</xdr:colOff>
      <xdr:row>107</xdr:row>
      <xdr:rowOff>63500</xdr:rowOff>
    </xdr:from>
    <xdr:to>
      <xdr:col>26</xdr:col>
      <xdr:colOff>93201</xdr:colOff>
      <xdr:row>107</xdr:row>
      <xdr:rowOff>3303500</xdr:rowOff>
    </xdr:to>
    <xdr:pic>
      <xdr:nvPicPr>
        <xdr:cNvPr id="37" name="Imagen 36">
          <a:extLst>
            <a:ext uri="{FF2B5EF4-FFF2-40B4-BE49-F238E27FC236}">
              <a16:creationId xmlns:a16="http://schemas.microsoft.com/office/drawing/2014/main" id="{E64A170F-B88F-41A8-807F-0B277D215BBB}"/>
            </a:ext>
          </a:extLst>
        </xdr:cNvPr>
        <xdr:cNvPicPr>
          <a:picLocks noChangeAspect="1"/>
        </xdr:cNvPicPr>
      </xdr:nvPicPr>
      <xdr:blipFill>
        <a:blip xmlns:r="http://schemas.openxmlformats.org/officeDocument/2006/relationships" r:embed="rId20"/>
        <a:stretch>
          <a:fillRect/>
        </a:stretch>
      </xdr:blipFill>
      <xdr:spPr>
        <a:xfrm>
          <a:off x="13690601" y="42240200"/>
          <a:ext cx="2430000" cy="3240000"/>
        </a:xfrm>
        <a:prstGeom prst="rect">
          <a:avLst/>
        </a:prstGeom>
      </xdr:spPr>
    </xdr:pic>
    <xdr:clientData/>
  </xdr:twoCellAnchor>
  <xdr:twoCellAnchor editAs="oneCell">
    <xdr:from>
      <xdr:col>16</xdr:col>
      <xdr:colOff>101601</xdr:colOff>
      <xdr:row>107</xdr:row>
      <xdr:rowOff>63500</xdr:rowOff>
    </xdr:from>
    <xdr:to>
      <xdr:col>19</xdr:col>
      <xdr:colOff>398001</xdr:colOff>
      <xdr:row>107</xdr:row>
      <xdr:rowOff>3303500</xdr:rowOff>
    </xdr:to>
    <xdr:pic>
      <xdr:nvPicPr>
        <xdr:cNvPr id="39" name="Imagen 38">
          <a:extLst>
            <a:ext uri="{FF2B5EF4-FFF2-40B4-BE49-F238E27FC236}">
              <a16:creationId xmlns:a16="http://schemas.microsoft.com/office/drawing/2014/main" id="{F78AC75D-9E72-7FE0-BA84-D985816546E4}"/>
            </a:ext>
          </a:extLst>
        </xdr:cNvPr>
        <xdr:cNvPicPr>
          <a:picLocks noChangeAspect="1"/>
        </xdr:cNvPicPr>
      </xdr:nvPicPr>
      <xdr:blipFill>
        <a:blip xmlns:r="http://schemas.openxmlformats.org/officeDocument/2006/relationships" r:embed="rId21"/>
        <a:stretch>
          <a:fillRect/>
        </a:stretch>
      </xdr:blipFill>
      <xdr:spPr>
        <a:xfrm>
          <a:off x="11150601" y="42240200"/>
          <a:ext cx="2430000" cy="3240000"/>
        </a:xfrm>
        <a:prstGeom prst="rect">
          <a:avLst/>
        </a:prstGeom>
      </xdr:spPr>
    </xdr:pic>
    <xdr:clientData/>
  </xdr:twoCellAnchor>
  <xdr:twoCellAnchor editAs="oneCell">
    <xdr:from>
      <xdr:col>26</xdr:col>
      <xdr:colOff>215901</xdr:colOff>
      <xdr:row>107</xdr:row>
      <xdr:rowOff>63500</xdr:rowOff>
    </xdr:from>
    <xdr:to>
      <xdr:col>31</xdr:col>
      <xdr:colOff>461501</xdr:colOff>
      <xdr:row>107</xdr:row>
      <xdr:rowOff>3303500</xdr:rowOff>
    </xdr:to>
    <xdr:pic>
      <xdr:nvPicPr>
        <xdr:cNvPr id="40" name="Imagen 39">
          <a:extLst>
            <a:ext uri="{FF2B5EF4-FFF2-40B4-BE49-F238E27FC236}">
              <a16:creationId xmlns:a16="http://schemas.microsoft.com/office/drawing/2014/main" id="{908B1943-2490-827E-7BEF-C1B006361808}"/>
            </a:ext>
          </a:extLst>
        </xdr:cNvPr>
        <xdr:cNvPicPr>
          <a:picLocks noChangeAspect="1"/>
        </xdr:cNvPicPr>
      </xdr:nvPicPr>
      <xdr:blipFill>
        <a:blip xmlns:r="http://schemas.openxmlformats.org/officeDocument/2006/relationships" r:embed="rId22"/>
        <a:stretch>
          <a:fillRect/>
        </a:stretch>
      </xdr:blipFill>
      <xdr:spPr>
        <a:xfrm>
          <a:off x="16243301" y="42240200"/>
          <a:ext cx="2430000" cy="3240000"/>
        </a:xfrm>
        <a:prstGeom prst="rect">
          <a:avLst/>
        </a:prstGeom>
      </xdr:spPr>
    </xdr:pic>
    <xdr:clientData/>
  </xdr:twoCellAnchor>
  <xdr:twoCellAnchor editAs="oneCell">
    <xdr:from>
      <xdr:col>31</xdr:col>
      <xdr:colOff>571501</xdr:colOff>
      <xdr:row>107</xdr:row>
      <xdr:rowOff>63500</xdr:rowOff>
    </xdr:from>
    <xdr:to>
      <xdr:col>34</xdr:col>
      <xdr:colOff>2133600</xdr:colOff>
      <xdr:row>107</xdr:row>
      <xdr:rowOff>3303500</xdr:rowOff>
    </xdr:to>
    <xdr:pic>
      <xdr:nvPicPr>
        <xdr:cNvPr id="49" name="Imagen 48">
          <a:extLst>
            <a:ext uri="{FF2B5EF4-FFF2-40B4-BE49-F238E27FC236}">
              <a16:creationId xmlns:a16="http://schemas.microsoft.com/office/drawing/2014/main" id="{64B50F30-C3CA-B18F-75ED-FE0269F145A5}"/>
            </a:ext>
          </a:extLst>
        </xdr:cNvPr>
        <xdr:cNvPicPr>
          <a:picLocks noChangeAspect="1"/>
        </xdr:cNvPicPr>
      </xdr:nvPicPr>
      <xdr:blipFill rotWithShape="1">
        <a:blip xmlns:r="http://schemas.openxmlformats.org/officeDocument/2006/relationships" r:embed="rId23"/>
        <a:srcRect r="28857"/>
        <a:stretch>
          <a:fillRect/>
        </a:stretch>
      </xdr:blipFill>
      <xdr:spPr>
        <a:xfrm>
          <a:off x="18783301" y="42240200"/>
          <a:ext cx="3073399" cy="3240000"/>
        </a:xfrm>
        <a:prstGeom prst="rect">
          <a:avLst/>
        </a:prstGeom>
      </xdr:spPr>
    </xdr:pic>
    <xdr:clientData/>
  </xdr:twoCellAnchor>
  <xdr:twoCellAnchor editAs="oneCell">
    <xdr:from>
      <xdr:col>1</xdr:col>
      <xdr:colOff>266700</xdr:colOff>
      <xdr:row>109</xdr:row>
      <xdr:rowOff>127000</xdr:rowOff>
    </xdr:from>
    <xdr:to>
      <xdr:col>4</xdr:col>
      <xdr:colOff>385300</xdr:colOff>
      <xdr:row>109</xdr:row>
      <xdr:rowOff>3367000</xdr:rowOff>
    </xdr:to>
    <xdr:pic>
      <xdr:nvPicPr>
        <xdr:cNvPr id="1030" name="Imagen 1029">
          <a:extLst>
            <a:ext uri="{FF2B5EF4-FFF2-40B4-BE49-F238E27FC236}">
              <a16:creationId xmlns:a16="http://schemas.microsoft.com/office/drawing/2014/main" id="{F6B74988-D0FA-554E-2E29-40A0DE8A02DD}"/>
            </a:ext>
          </a:extLst>
        </xdr:cNvPr>
        <xdr:cNvPicPr>
          <a:picLocks noChangeAspect="1"/>
        </xdr:cNvPicPr>
      </xdr:nvPicPr>
      <xdr:blipFill>
        <a:blip xmlns:r="http://schemas.openxmlformats.org/officeDocument/2006/relationships" r:embed="rId24"/>
        <a:stretch>
          <a:fillRect/>
        </a:stretch>
      </xdr:blipFill>
      <xdr:spPr>
        <a:xfrm>
          <a:off x="673100" y="46215300"/>
          <a:ext cx="2430000" cy="3240000"/>
        </a:xfrm>
        <a:prstGeom prst="rect">
          <a:avLst/>
        </a:prstGeom>
      </xdr:spPr>
    </xdr:pic>
    <xdr:clientData/>
  </xdr:twoCellAnchor>
  <xdr:twoCellAnchor editAs="oneCell">
    <xdr:from>
      <xdr:col>4</xdr:col>
      <xdr:colOff>698500</xdr:colOff>
      <xdr:row>109</xdr:row>
      <xdr:rowOff>127000</xdr:rowOff>
    </xdr:from>
    <xdr:to>
      <xdr:col>8</xdr:col>
      <xdr:colOff>258300</xdr:colOff>
      <xdr:row>109</xdr:row>
      <xdr:rowOff>3367000</xdr:rowOff>
    </xdr:to>
    <xdr:pic>
      <xdr:nvPicPr>
        <xdr:cNvPr id="1033" name="Imagen 1032">
          <a:extLst>
            <a:ext uri="{FF2B5EF4-FFF2-40B4-BE49-F238E27FC236}">
              <a16:creationId xmlns:a16="http://schemas.microsoft.com/office/drawing/2014/main" id="{1B2B6FB2-3BAA-91FD-1B83-D8D9F17643FA}"/>
            </a:ext>
          </a:extLst>
        </xdr:cNvPr>
        <xdr:cNvPicPr>
          <a:picLocks noChangeAspect="1"/>
        </xdr:cNvPicPr>
      </xdr:nvPicPr>
      <xdr:blipFill>
        <a:blip xmlns:r="http://schemas.openxmlformats.org/officeDocument/2006/relationships" r:embed="rId25"/>
        <a:stretch>
          <a:fillRect/>
        </a:stretch>
      </xdr:blipFill>
      <xdr:spPr>
        <a:xfrm>
          <a:off x="3416300" y="46215300"/>
          <a:ext cx="2430000" cy="3240000"/>
        </a:xfrm>
        <a:prstGeom prst="rect">
          <a:avLst/>
        </a:prstGeom>
      </xdr:spPr>
    </xdr:pic>
    <xdr:clientData/>
  </xdr:twoCellAnchor>
  <xdr:twoCellAnchor editAs="oneCell">
    <xdr:from>
      <xdr:col>9</xdr:col>
      <xdr:colOff>0</xdr:colOff>
      <xdr:row>109</xdr:row>
      <xdr:rowOff>127000</xdr:rowOff>
    </xdr:from>
    <xdr:to>
      <xdr:col>12</xdr:col>
      <xdr:colOff>829800</xdr:colOff>
      <xdr:row>109</xdr:row>
      <xdr:rowOff>3367000</xdr:rowOff>
    </xdr:to>
    <xdr:pic>
      <xdr:nvPicPr>
        <xdr:cNvPr id="1045" name="Imagen 1044">
          <a:extLst>
            <a:ext uri="{FF2B5EF4-FFF2-40B4-BE49-F238E27FC236}">
              <a16:creationId xmlns:a16="http://schemas.microsoft.com/office/drawing/2014/main" id="{F6C71091-71B8-13C0-F71B-1BBD712C1418}"/>
            </a:ext>
          </a:extLst>
        </xdr:cNvPr>
        <xdr:cNvPicPr>
          <a:picLocks noChangeAspect="1"/>
        </xdr:cNvPicPr>
      </xdr:nvPicPr>
      <xdr:blipFill>
        <a:blip xmlns:r="http://schemas.openxmlformats.org/officeDocument/2006/relationships" r:embed="rId26"/>
        <a:stretch>
          <a:fillRect/>
        </a:stretch>
      </xdr:blipFill>
      <xdr:spPr>
        <a:xfrm>
          <a:off x="5994400" y="46215300"/>
          <a:ext cx="2430000" cy="3240000"/>
        </a:xfrm>
        <a:prstGeom prst="rect">
          <a:avLst/>
        </a:prstGeom>
      </xdr:spPr>
    </xdr:pic>
    <xdr:clientData/>
  </xdr:twoCellAnchor>
  <xdr:twoCellAnchor editAs="oneCell">
    <xdr:from>
      <xdr:col>13</xdr:col>
      <xdr:colOff>12700</xdr:colOff>
      <xdr:row>109</xdr:row>
      <xdr:rowOff>127000</xdr:rowOff>
    </xdr:from>
    <xdr:to>
      <xdr:col>15</xdr:col>
      <xdr:colOff>715500</xdr:colOff>
      <xdr:row>109</xdr:row>
      <xdr:rowOff>3367000</xdr:rowOff>
    </xdr:to>
    <xdr:pic>
      <xdr:nvPicPr>
        <xdr:cNvPr id="1046" name="Imagen 1045">
          <a:extLst>
            <a:ext uri="{FF2B5EF4-FFF2-40B4-BE49-F238E27FC236}">
              <a16:creationId xmlns:a16="http://schemas.microsoft.com/office/drawing/2014/main" id="{D17CCCAC-020B-CB35-5C4D-1193BBFBB376}"/>
            </a:ext>
          </a:extLst>
        </xdr:cNvPr>
        <xdr:cNvPicPr>
          <a:picLocks noChangeAspect="1"/>
        </xdr:cNvPicPr>
      </xdr:nvPicPr>
      <xdr:blipFill>
        <a:blip xmlns:r="http://schemas.openxmlformats.org/officeDocument/2006/relationships" r:embed="rId27"/>
        <a:stretch>
          <a:fillRect/>
        </a:stretch>
      </xdr:blipFill>
      <xdr:spPr>
        <a:xfrm>
          <a:off x="8509000" y="46215300"/>
          <a:ext cx="2430000" cy="3240000"/>
        </a:xfrm>
        <a:prstGeom prst="rect">
          <a:avLst/>
        </a:prstGeom>
      </xdr:spPr>
    </xdr:pic>
    <xdr:clientData/>
  </xdr:twoCellAnchor>
  <xdr:twoCellAnchor editAs="oneCell">
    <xdr:from>
      <xdr:col>16</xdr:col>
      <xdr:colOff>76200</xdr:colOff>
      <xdr:row>109</xdr:row>
      <xdr:rowOff>88900</xdr:rowOff>
    </xdr:from>
    <xdr:to>
      <xdr:col>18</xdr:col>
      <xdr:colOff>342900</xdr:colOff>
      <xdr:row>109</xdr:row>
      <xdr:rowOff>3328900</xdr:rowOff>
    </xdr:to>
    <xdr:pic>
      <xdr:nvPicPr>
        <xdr:cNvPr id="1047" name="Imagen 1046">
          <a:extLst>
            <a:ext uri="{FF2B5EF4-FFF2-40B4-BE49-F238E27FC236}">
              <a16:creationId xmlns:a16="http://schemas.microsoft.com/office/drawing/2014/main" id="{B2B8457E-6390-93C7-2999-F4167D4B007E}"/>
            </a:ext>
          </a:extLst>
        </xdr:cNvPr>
        <xdr:cNvPicPr>
          <a:picLocks noChangeAspect="1"/>
        </xdr:cNvPicPr>
      </xdr:nvPicPr>
      <xdr:blipFill rotWithShape="1">
        <a:blip xmlns:r="http://schemas.openxmlformats.org/officeDocument/2006/relationships" r:embed="rId28"/>
        <a:srcRect l="14111" r="3835"/>
        <a:stretch>
          <a:fillRect/>
        </a:stretch>
      </xdr:blipFill>
      <xdr:spPr>
        <a:xfrm>
          <a:off x="11125200" y="46177200"/>
          <a:ext cx="1993900" cy="3240000"/>
        </a:xfrm>
        <a:prstGeom prst="rect">
          <a:avLst/>
        </a:prstGeom>
      </xdr:spPr>
    </xdr:pic>
    <xdr:clientData/>
  </xdr:twoCellAnchor>
  <xdr:twoCellAnchor editAs="oneCell">
    <xdr:from>
      <xdr:col>18</xdr:col>
      <xdr:colOff>393700</xdr:colOff>
      <xdr:row>109</xdr:row>
      <xdr:rowOff>88900</xdr:rowOff>
    </xdr:from>
    <xdr:to>
      <xdr:col>24</xdr:col>
      <xdr:colOff>385300</xdr:colOff>
      <xdr:row>109</xdr:row>
      <xdr:rowOff>3328900</xdr:rowOff>
    </xdr:to>
    <xdr:pic>
      <xdr:nvPicPr>
        <xdr:cNvPr id="1048" name="Imagen 1047">
          <a:extLst>
            <a:ext uri="{FF2B5EF4-FFF2-40B4-BE49-F238E27FC236}">
              <a16:creationId xmlns:a16="http://schemas.microsoft.com/office/drawing/2014/main" id="{5A6ABC7A-A092-2675-E2F3-8717E55E84F8}"/>
            </a:ext>
          </a:extLst>
        </xdr:cNvPr>
        <xdr:cNvPicPr>
          <a:picLocks noChangeAspect="1"/>
        </xdr:cNvPicPr>
      </xdr:nvPicPr>
      <xdr:blipFill>
        <a:blip xmlns:r="http://schemas.openxmlformats.org/officeDocument/2006/relationships" r:embed="rId29"/>
        <a:stretch>
          <a:fillRect/>
        </a:stretch>
      </xdr:blipFill>
      <xdr:spPr>
        <a:xfrm>
          <a:off x="13169900" y="46177200"/>
          <a:ext cx="2430000" cy="3240000"/>
        </a:xfrm>
        <a:prstGeom prst="rect">
          <a:avLst/>
        </a:prstGeom>
      </xdr:spPr>
    </xdr:pic>
    <xdr:clientData/>
  </xdr:twoCellAnchor>
  <xdr:twoCellAnchor editAs="oneCell">
    <xdr:from>
      <xdr:col>25</xdr:col>
      <xdr:colOff>38100</xdr:colOff>
      <xdr:row>109</xdr:row>
      <xdr:rowOff>76200</xdr:rowOff>
    </xdr:from>
    <xdr:to>
      <xdr:col>29</xdr:col>
      <xdr:colOff>304800</xdr:colOff>
      <xdr:row>109</xdr:row>
      <xdr:rowOff>3316200</xdr:rowOff>
    </xdr:to>
    <xdr:pic>
      <xdr:nvPicPr>
        <xdr:cNvPr id="1049" name="Imagen 1048">
          <a:extLst>
            <a:ext uri="{FF2B5EF4-FFF2-40B4-BE49-F238E27FC236}">
              <a16:creationId xmlns:a16="http://schemas.microsoft.com/office/drawing/2014/main" id="{5A757ABB-CC4B-7862-0783-0ED37FD966F5}"/>
            </a:ext>
          </a:extLst>
        </xdr:cNvPr>
        <xdr:cNvPicPr>
          <a:picLocks noChangeAspect="1"/>
        </xdr:cNvPicPr>
      </xdr:nvPicPr>
      <xdr:blipFill rotWithShape="1">
        <a:blip xmlns:r="http://schemas.openxmlformats.org/officeDocument/2006/relationships" r:embed="rId30"/>
        <a:srcRect l="13589" r="5404"/>
        <a:stretch>
          <a:fillRect/>
        </a:stretch>
      </xdr:blipFill>
      <xdr:spPr>
        <a:xfrm>
          <a:off x="15659100" y="46164500"/>
          <a:ext cx="1968500" cy="3240000"/>
        </a:xfrm>
        <a:prstGeom prst="rect">
          <a:avLst/>
        </a:prstGeom>
      </xdr:spPr>
    </xdr:pic>
    <xdr:clientData/>
  </xdr:twoCellAnchor>
  <xdr:twoCellAnchor editAs="oneCell">
    <xdr:from>
      <xdr:col>29</xdr:col>
      <xdr:colOff>393700</xdr:colOff>
      <xdr:row>109</xdr:row>
      <xdr:rowOff>63500</xdr:rowOff>
    </xdr:from>
    <xdr:to>
      <xdr:col>34</xdr:col>
      <xdr:colOff>2173700</xdr:colOff>
      <xdr:row>109</xdr:row>
      <xdr:rowOff>3303500</xdr:rowOff>
    </xdr:to>
    <xdr:pic>
      <xdr:nvPicPr>
        <xdr:cNvPr id="1050" name="Imagen 1049">
          <a:extLst>
            <a:ext uri="{FF2B5EF4-FFF2-40B4-BE49-F238E27FC236}">
              <a16:creationId xmlns:a16="http://schemas.microsoft.com/office/drawing/2014/main" id="{948F34FE-173A-B57A-6CDE-996325264AC0}"/>
            </a:ext>
          </a:extLst>
        </xdr:cNvPr>
        <xdr:cNvPicPr>
          <a:picLocks noChangeAspect="1"/>
        </xdr:cNvPicPr>
      </xdr:nvPicPr>
      <xdr:blipFill rotWithShape="1">
        <a:blip xmlns:r="http://schemas.openxmlformats.org/officeDocument/2006/relationships" r:embed="rId31"/>
        <a:srcRect l="3234"/>
        <a:stretch>
          <a:fillRect/>
        </a:stretch>
      </xdr:blipFill>
      <xdr:spPr>
        <a:xfrm>
          <a:off x="17716500" y="46151800"/>
          <a:ext cx="4180300" cy="3240000"/>
        </a:xfrm>
        <a:prstGeom prst="rect">
          <a:avLst/>
        </a:prstGeom>
      </xdr:spPr>
    </xdr:pic>
    <xdr:clientData/>
  </xdr:twoCellAnchor>
  <xdr:twoCellAnchor editAs="oneCell">
    <xdr:from>
      <xdr:col>5</xdr:col>
      <xdr:colOff>101601</xdr:colOff>
      <xdr:row>111</xdr:row>
      <xdr:rowOff>76200</xdr:rowOff>
    </xdr:from>
    <xdr:to>
      <xdr:col>8</xdr:col>
      <xdr:colOff>372601</xdr:colOff>
      <xdr:row>111</xdr:row>
      <xdr:rowOff>3316200</xdr:rowOff>
    </xdr:to>
    <xdr:pic>
      <xdr:nvPicPr>
        <xdr:cNvPr id="1053" name="Imagen 1052">
          <a:extLst>
            <a:ext uri="{FF2B5EF4-FFF2-40B4-BE49-F238E27FC236}">
              <a16:creationId xmlns:a16="http://schemas.microsoft.com/office/drawing/2014/main" id="{B2A9D303-CF2E-98D9-83A6-E2785ABF9D88}"/>
            </a:ext>
          </a:extLst>
        </xdr:cNvPr>
        <xdr:cNvPicPr>
          <a:picLocks noChangeAspect="1"/>
        </xdr:cNvPicPr>
      </xdr:nvPicPr>
      <xdr:blipFill>
        <a:blip xmlns:r="http://schemas.openxmlformats.org/officeDocument/2006/relationships" r:embed="rId32"/>
        <a:stretch>
          <a:fillRect/>
        </a:stretch>
      </xdr:blipFill>
      <xdr:spPr>
        <a:xfrm>
          <a:off x="3530601" y="50025300"/>
          <a:ext cx="2430000" cy="3240000"/>
        </a:xfrm>
        <a:prstGeom prst="rect">
          <a:avLst/>
        </a:prstGeom>
      </xdr:spPr>
    </xdr:pic>
    <xdr:clientData/>
  </xdr:twoCellAnchor>
  <xdr:twoCellAnchor editAs="oneCell">
    <xdr:from>
      <xdr:col>9</xdr:col>
      <xdr:colOff>546101</xdr:colOff>
      <xdr:row>111</xdr:row>
      <xdr:rowOff>76200</xdr:rowOff>
    </xdr:from>
    <xdr:to>
      <xdr:col>15</xdr:col>
      <xdr:colOff>637001</xdr:colOff>
      <xdr:row>111</xdr:row>
      <xdr:rowOff>3316200</xdr:rowOff>
    </xdr:to>
    <xdr:pic>
      <xdr:nvPicPr>
        <xdr:cNvPr id="1054" name="Imagen 1053">
          <a:extLst>
            <a:ext uri="{FF2B5EF4-FFF2-40B4-BE49-F238E27FC236}">
              <a16:creationId xmlns:a16="http://schemas.microsoft.com/office/drawing/2014/main" id="{16D79649-5016-4D60-E770-082D8F2CFB86}"/>
            </a:ext>
          </a:extLst>
        </xdr:cNvPr>
        <xdr:cNvPicPr>
          <a:picLocks noChangeAspect="1"/>
        </xdr:cNvPicPr>
      </xdr:nvPicPr>
      <xdr:blipFill>
        <a:blip xmlns:r="http://schemas.openxmlformats.org/officeDocument/2006/relationships" r:embed="rId33"/>
        <a:stretch>
          <a:fillRect/>
        </a:stretch>
      </xdr:blipFill>
      <xdr:spPr>
        <a:xfrm>
          <a:off x="6540501" y="50025300"/>
          <a:ext cx="4320000" cy="3240000"/>
        </a:xfrm>
        <a:prstGeom prst="rect">
          <a:avLst/>
        </a:prstGeom>
      </xdr:spPr>
    </xdr:pic>
    <xdr:clientData/>
  </xdr:twoCellAnchor>
  <xdr:twoCellAnchor editAs="oneCell">
    <xdr:from>
      <xdr:col>1</xdr:col>
      <xdr:colOff>241300</xdr:colOff>
      <xdr:row>111</xdr:row>
      <xdr:rowOff>76200</xdr:rowOff>
    </xdr:from>
    <xdr:to>
      <xdr:col>4</xdr:col>
      <xdr:colOff>359900</xdr:colOff>
      <xdr:row>111</xdr:row>
      <xdr:rowOff>3316200</xdr:rowOff>
    </xdr:to>
    <xdr:pic>
      <xdr:nvPicPr>
        <xdr:cNvPr id="1055" name="Imagen 1054">
          <a:extLst>
            <a:ext uri="{FF2B5EF4-FFF2-40B4-BE49-F238E27FC236}">
              <a16:creationId xmlns:a16="http://schemas.microsoft.com/office/drawing/2014/main" id="{FC91D90E-9555-F538-52E1-B83C4B447A0E}"/>
            </a:ext>
          </a:extLst>
        </xdr:cNvPr>
        <xdr:cNvPicPr>
          <a:picLocks noChangeAspect="1"/>
        </xdr:cNvPicPr>
      </xdr:nvPicPr>
      <xdr:blipFill>
        <a:blip xmlns:r="http://schemas.openxmlformats.org/officeDocument/2006/relationships" r:embed="rId34"/>
        <a:stretch>
          <a:fillRect/>
        </a:stretch>
      </xdr:blipFill>
      <xdr:spPr>
        <a:xfrm>
          <a:off x="647700" y="50025300"/>
          <a:ext cx="2430000" cy="3240000"/>
        </a:xfrm>
        <a:prstGeom prst="rect">
          <a:avLst/>
        </a:prstGeom>
      </xdr:spPr>
    </xdr:pic>
    <xdr:clientData/>
  </xdr:twoCellAnchor>
  <xdr:twoCellAnchor editAs="oneCell">
    <xdr:from>
      <xdr:col>29</xdr:col>
      <xdr:colOff>177799</xdr:colOff>
      <xdr:row>111</xdr:row>
      <xdr:rowOff>76199</xdr:rowOff>
    </xdr:from>
    <xdr:to>
      <xdr:col>34</xdr:col>
      <xdr:colOff>2097499</xdr:colOff>
      <xdr:row>111</xdr:row>
      <xdr:rowOff>3316199</xdr:rowOff>
    </xdr:to>
    <xdr:pic>
      <xdr:nvPicPr>
        <xdr:cNvPr id="1056" name="Imagen 1055">
          <a:extLst>
            <a:ext uri="{FF2B5EF4-FFF2-40B4-BE49-F238E27FC236}">
              <a16:creationId xmlns:a16="http://schemas.microsoft.com/office/drawing/2014/main" id="{D7CEFC87-2A18-2232-DADF-33505E8891D0}"/>
            </a:ext>
          </a:extLst>
        </xdr:cNvPr>
        <xdr:cNvPicPr>
          <a:picLocks noChangeAspect="1"/>
        </xdr:cNvPicPr>
      </xdr:nvPicPr>
      <xdr:blipFill>
        <a:blip xmlns:r="http://schemas.openxmlformats.org/officeDocument/2006/relationships" r:embed="rId35"/>
        <a:stretch>
          <a:fillRect/>
        </a:stretch>
      </xdr:blipFill>
      <xdr:spPr>
        <a:xfrm>
          <a:off x="17500599" y="50025299"/>
          <a:ext cx="4320000" cy="3240000"/>
        </a:xfrm>
        <a:prstGeom prst="rect">
          <a:avLst/>
        </a:prstGeom>
      </xdr:spPr>
    </xdr:pic>
    <xdr:clientData/>
  </xdr:twoCellAnchor>
  <xdr:twoCellAnchor editAs="oneCell">
    <xdr:from>
      <xdr:col>23</xdr:col>
      <xdr:colOff>101600</xdr:colOff>
      <xdr:row>111</xdr:row>
      <xdr:rowOff>63500</xdr:rowOff>
    </xdr:from>
    <xdr:to>
      <xdr:col>29</xdr:col>
      <xdr:colOff>17000</xdr:colOff>
      <xdr:row>111</xdr:row>
      <xdr:rowOff>3303500</xdr:rowOff>
    </xdr:to>
    <xdr:pic>
      <xdr:nvPicPr>
        <xdr:cNvPr id="1057" name="Imagen 1056">
          <a:extLst>
            <a:ext uri="{FF2B5EF4-FFF2-40B4-BE49-F238E27FC236}">
              <a16:creationId xmlns:a16="http://schemas.microsoft.com/office/drawing/2014/main" id="{0DDAC425-38FF-F7C1-5D5C-D6ABA12455C3}"/>
            </a:ext>
          </a:extLst>
        </xdr:cNvPr>
        <xdr:cNvPicPr>
          <a:picLocks noChangeAspect="1"/>
        </xdr:cNvPicPr>
      </xdr:nvPicPr>
      <xdr:blipFill>
        <a:blip xmlns:r="http://schemas.openxmlformats.org/officeDocument/2006/relationships" r:embed="rId36"/>
        <a:stretch>
          <a:fillRect/>
        </a:stretch>
      </xdr:blipFill>
      <xdr:spPr>
        <a:xfrm>
          <a:off x="14909800" y="50012600"/>
          <a:ext cx="2430000" cy="3240000"/>
        </a:xfrm>
        <a:prstGeom prst="rect">
          <a:avLst/>
        </a:prstGeom>
      </xdr:spPr>
    </xdr:pic>
    <xdr:clientData/>
  </xdr:twoCellAnchor>
  <xdr:twoCellAnchor editAs="oneCell">
    <xdr:from>
      <xdr:col>16</xdr:col>
      <xdr:colOff>101600</xdr:colOff>
      <xdr:row>111</xdr:row>
      <xdr:rowOff>63500</xdr:rowOff>
    </xdr:from>
    <xdr:to>
      <xdr:col>22</xdr:col>
      <xdr:colOff>355600</xdr:colOff>
      <xdr:row>111</xdr:row>
      <xdr:rowOff>3303500</xdr:rowOff>
    </xdr:to>
    <xdr:pic>
      <xdr:nvPicPr>
        <xdr:cNvPr id="1058" name="Imagen 1057">
          <a:extLst>
            <a:ext uri="{FF2B5EF4-FFF2-40B4-BE49-F238E27FC236}">
              <a16:creationId xmlns:a16="http://schemas.microsoft.com/office/drawing/2014/main" id="{446703D3-6CC1-EFB8-B079-E7C1AB5336CF}"/>
            </a:ext>
          </a:extLst>
        </xdr:cNvPr>
        <xdr:cNvPicPr>
          <a:picLocks noChangeAspect="1"/>
        </xdr:cNvPicPr>
      </xdr:nvPicPr>
      <xdr:blipFill rotWithShape="1">
        <a:blip xmlns:r="http://schemas.openxmlformats.org/officeDocument/2006/relationships" r:embed="rId37"/>
        <a:srcRect r="16509"/>
        <a:stretch>
          <a:fillRect/>
        </a:stretch>
      </xdr:blipFill>
      <xdr:spPr>
        <a:xfrm>
          <a:off x="11150600" y="50012600"/>
          <a:ext cx="3606800" cy="3240000"/>
        </a:xfrm>
        <a:prstGeom prst="rect">
          <a:avLst/>
        </a:prstGeom>
      </xdr:spPr>
    </xdr:pic>
    <xdr:clientData/>
  </xdr:twoCellAnchor>
  <xdr:twoCellAnchor editAs="oneCell">
    <xdr:from>
      <xdr:col>9</xdr:col>
      <xdr:colOff>546101</xdr:colOff>
      <xdr:row>113</xdr:row>
      <xdr:rowOff>76200</xdr:rowOff>
    </xdr:from>
    <xdr:to>
      <xdr:col>15</xdr:col>
      <xdr:colOff>637001</xdr:colOff>
      <xdr:row>113</xdr:row>
      <xdr:rowOff>3316200</xdr:rowOff>
    </xdr:to>
    <xdr:pic>
      <xdr:nvPicPr>
        <xdr:cNvPr id="1059" name="Imagen 1058">
          <a:extLst>
            <a:ext uri="{FF2B5EF4-FFF2-40B4-BE49-F238E27FC236}">
              <a16:creationId xmlns:a16="http://schemas.microsoft.com/office/drawing/2014/main" id="{5007F809-3796-3B51-0CD2-6FA60B21F22F}"/>
            </a:ext>
          </a:extLst>
        </xdr:cNvPr>
        <xdr:cNvPicPr>
          <a:picLocks noChangeAspect="1"/>
        </xdr:cNvPicPr>
      </xdr:nvPicPr>
      <xdr:blipFill>
        <a:blip xmlns:r="http://schemas.openxmlformats.org/officeDocument/2006/relationships" r:embed="rId38"/>
        <a:stretch>
          <a:fillRect/>
        </a:stretch>
      </xdr:blipFill>
      <xdr:spPr>
        <a:xfrm>
          <a:off x="6540501" y="53873400"/>
          <a:ext cx="4320000" cy="3240000"/>
        </a:xfrm>
        <a:prstGeom prst="rect">
          <a:avLst/>
        </a:prstGeom>
      </xdr:spPr>
    </xdr:pic>
    <xdr:clientData/>
  </xdr:twoCellAnchor>
  <xdr:twoCellAnchor editAs="oneCell">
    <xdr:from>
      <xdr:col>5</xdr:col>
      <xdr:colOff>406401</xdr:colOff>
      <xdr:row>113</xdr:row>
      <xdr:rowOff>63500</xdr:rowOff>
    </xdr:from>
    <xdr:to>
      <xdr:col>9</xdr:col>
      <xdr:colOff>271001</xdr:colOff>
      <xdr:row>113</xdr:row>
      <xdr:rowOff>3303500</xdr:rowOff>
    </xdr:to>
    <xdr:pic>
      <xdr:nvPicPr>
        <xdr:cNvPr id="1060" name="Imagen 1059">
          <a:extLst>
            <a:ext uri="{FF2B5EF4-FFF2-40B4-BE49-F238E27FC236}">
              <a16:creationId xmlns:a16="http://schemas.microsoft.com/office/drawing/2014/main" id="{5ECB0D63-54DD-3229-2ABC-1E020EE9F586}"/>
            </a:ext>
          </a:extLst>
        </xdr:cNvPr>
        <xdr:cNvPicPr>
          <a:picLocks noChangeAspect="1"/>
        </xdr:cNvPicPr>
      </xdr:nvPicPr>
      <xdr:blipFill>
        <a:blip xmlns:r="http://schemas.openxmlformats.org/officeDocument/2006/relationships" r:embed="rId39"/>
        <a:stretch>
          <a:fillRect/>
        </a:stretch>
      </xdr:blipFill>
      <xdr:spPr>
        <a:xfrm>
          <a:off x="3835401" y="53860700"/>
          <a:ext cx="2430000" cy="3240000"/>
        </a:xfrm>
        <a:prstGeom prst="rect">
          <a:avLst/>
        </a:prstGeom>
      </xdr:spPr>
    </xdr:pic>
    <xdr:clientData/>
  </xdr:twoCellAnchor>
  <xdr:twoCellAnchor editAs="oneCell">
    <xdr:from>
      <xdr:col>1</xdr:col>
      <xdr:colOff>368301</xdr:colOff>
      <xdr:row>113</xdr:row>
      <xdr:rowOff>63500</xdr:rowOff>
    </xdr:from>
    <xdr:to>
      <xdr:col>4</xdr:col>
      <xdr:colOff>486901</xdr:colOff>
      <xdr:row>113</xdr:row>
      <xdr:rowOff>3303500</xdr:rowOff>
    </xdr:to>
    <xdr:pic>
      <xdr:nvPicPr>
        <xdr:cNvPr id="1061" name="Imagen 1060">
          <a:extLst>
            <a:ext uri="{FF2B5EF4-FFF2-40B4-BE49-F238E27FC236}">
              <a16:creationId xmlns:a16="http://schemas.microsoft.com/office/drawing/2014/main" id="{91DC2A1E-0455-5155-D4FB-CE2D1F418815}"/>
            </a:ext>
          </a:extLst>
        </xdr:cNvPr>
        <xdr:cNvPicPr>
          <a:picLocks noChangeAspect="1"/>
        </xdr:cNvPicPr>
      </xdr:nvPicPr>
      <xdr:blipFill>
        <a:blip xmlns:r="http://schemas.openxmlformats.org/officeDocument/2006/relationships" r:embed="rId40"/>
        <a:stretch>
          <a:fillRect/>
        </a:stretch>
      </xdr:blipFill>
      <xdr:spPr>
        <a:xfrm>
          <a:off x="774701" y="53860700"/>
          <a:ext cx="2430000" cy="3240000"/>
        </a:xfrm>
        <a:prstGeom prst="rect">
          <a:avLst/>
        </a:prstGeom>
      </xdr:spPr>
    </xdr:pic>
    <xdr:clientData/>
  </xdr:twoCellAnchor>
  <xdr:twoCellAnchor editAs="oneCell">
    <xdr:from>
      <xdr:col>26</xdr:col>
      <xdr:colOff>381001</xdr:colOff>
      <xdr:row>113</xdr:row>
      <xdr:rowOff>38100</xdr:rowOff>
    </xdr:from>
    <xdr:to>
      <xdr:col>32</xdr:col>
      <xdr:colOff>4301</xdr:colOff>
      <xdr:row>113</xdr:row>
      <xdr:rowOff>3278100</xdr:rowOff>
    </xdr:to>
    <xdr:pic>
      <xdr:nvPicPr>
        <xdr:cNvPr id="1062" name="Imagen 1061">
          <a:extLst>
            <a:ext uri="{FF2B5EF4-FFF2-40B4-BE49-F238E27FC236}">
              <a16:creationId xmlns:a16="http://schemas.microsoft.com/office/drawing/2014/main" id="{67139153-E97D-699C-A42E-0D938E631EFC}"/>
            </a:ext>
          </a:extLst>
        </xdr:cNvPr>
        <xdr:cNvPicPr>
          <a:picLocks noChangeAspect="1"/>
        </xdr:cNvPicPr>
      </xdr:nvPicPr>
      <xdr:blipFill>
        <a:blip xmlns:r="http://schemas.openxmlformats.org/officeDocument/2006/relationships" r:embed="rId41"/>
        <a:stretch>
          <a:fillRect/>
        </a:stretch>
      </xdr:blipFill>
      <xdr:spPr>
        <a:xfrm>
          <a:off x="16408401" y="53835300"/>
          <a:ext cx="2430000" cy="3240000"/>
        </a:xfrm>
        <a:prstGeom prst="rect">
          <a:avLst/>
        </a:prstGeom>
      </xdr:spPr>
    </xdr:pic>
    <xdr:clientData/>
  </xdr:twoCellAnchor>
  <xdr:twoCellAnchor editAs="oneCell">
    <xdr:from>
      <xdr:col>18</xdr:col>
      <xdr:colOff>241301</xdr:colOff>
      <xdr:row>113</xdr:row>
      <xdr:rowOff>63500</xdr:rowOff>
    </xdr:from>
    <xdr:to>
      <xdr:col>24</xdr:col>
      <xdr:colOff>232901</xdr:colOff>
      <xdr:row>113</xdr:row>
      <xdr:rowOff>3303500</xdr:rowOff>
    </xdr:to>
    <xdr:pic>
      <xdr:nvPicPr>
        <xdr:cNvPr id="1063" name="Imagen 1062">
          <a:extLst>
            <a:ext uri="{FF2B5EF4-FFF2-40B4-BE49-F238E27FC236}">
              <a16:creationId xmlns:a16="http://schemas.microsoft.com/office/drawing/2014/main" id="{23F7BDC0-C915-DDDA-7DBA-4B42A531FEC2}"/>
            </a:ext>
          </a:extLst>
        </xdr:cNvPr>
        <xdr:cNvPicPr>
          <a:picLocks noChangeAspect="1"/>
        </xdr:cNvPicPr>
      </xdr:nvPicPr>
      <xdr:blipFill>
        <a:blip xmlns:r="http://schemas.openxmlformats.org/officeDocument/2006/relationships" r:embed="rId42"/>
        <a:stretch>
          <a:fillRect/>
        </a:stretch>
      </xdr:blipFill>
      <xdr:spPr>
        <a:xfrm>
          <a:off x="13017501" y="53860700"/>
          <a:ext cx="2430000" cy="3240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BA233"/>
  <sheetViews>
    <sheetView showGridLines="0" tabSelected="1" view="pageBreakPreview" topLeftCell="A114" zoomScale="60" zoomScaleNormal="60" workbookViewId="0">
      <selection activeCell="B119" sqref="B119:AI119"/>
    </sheetView>
  </sheetViews>
  <sheetFormatPr baseColWidth="10" defaultColWidth="11.44140625" defaultRowHeight="13.2" x14ac:dyDescent="0.3"/>
  <cols>
    <col min="1" max="3" width="5.88671875" style="1" customWidth="1"/>
    <col min="4" max="4" width="21.88671875" style="1" bestFit="1" customWidth="1"/>
    <col min="5" max="5" width="10.44140625" style="1" customWidth="1"/>
    <col min="6" max="6" width="10.5546875" style="1" customWidth="1"/>
    <col min="7" max="7" width="15" style="1" customWidth="1"/>
    <col min="8" max="9" width="5.88671875" style="1" customWidth="1"/>
    <col min="10" max="10" width="8.109375" style="1" customWidth="1"/>
    <col min="11" max="11" width="6.5546875" style="1" customWidth="1"/>
    <col min="12" max="12" width="8.6640625" style="1" customWidth="1"/>
    <col min="13" max="13" width="13.109375" style="1" customWidth="1"/>
    <col min="14" max="14" width="6.5546875" style="1" customWidth="1"/>
    <col min="15" max="15" width="18.6640625" style="1" customWidth="1"/>
    <col min="16" max="16" width="12" style="1" customWidth="1"/>
    <col min="17" max="17" width="11.109375" style="1" customWidth="1"/>
    <col min="18" max="18" width="14.109375" style="1" customWidth="1"/>
    <col min="19" max="27" width="5.88671875" style="1" customWidth="1"/>
    <col min="28" max="31" width="6.44140625" style="1" customWidth="1"/>
    <col min="32" max="32" width="9.109375" style="1" customWidth="1"/>
    <col min="33" max="33" width="7" style="1" customWidth="1"/>
    <col min="34" max="34" width="5.88671875" style="1" customWidth="1"/>
    <col min="35" max="35" width="33.109375" style="1" customWidth="1"/>
    <col min="36" max="36" width="4.88671875" style="1" customWidth="1"/>
    <col min="37" max="37" width="25" style="1" bestFit="1" customWidth="1"/>
    <col min="38" max="38" width="14.88671875" style="1" customWidth="1"/>
    <col min="39" max="39" width="24.88671875" style="1" bestFit="1" customWidth="1"/>
    <col min="40" max="40" width="21.109375" style="1" bestFit="1" customWidth="1"/>
    <col min="41" max="41" width="18.88671875" style="1" customWidth="1"/>
    <col min="42" max="42" width="17.44140625" style="1" customWidth="1"/>
    <col min="43" max="46" width="4.88671875" style="1" customWidth="1"/>
    <col min="47" max="47" width="20.44140625" style="1" customWidth="1"/>
    <col min="48" max="49" width="4.88671875" style="1" customWidth="1"/>
    <col min="50" max="16384" width="11.44140625" style="1"/>
  </cols>
  <sheetData>
    <row r="1" spans="2:36" ht="13.8" thickBot="1" x14ac:dyDescent="0.35"/>
    <row r="2" spans="2:36" ht="73.5" customHeight="1" thickBot="1" x14ac:dyDescent="0.35">
      <c r="B2" s="131" t="s">
        <v>0</v>
      </c>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3"/>
    </row>
    <row r="3" spans="2:36" ht="13.8" thickBot="1" x14ac:dyDescent="0.35">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5">
      <c r="B4" s="134" t="s">
        <v>1</v>
      </c>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6"/>
      <c r="AJ4" s="4"/>
    </row>
    <row r="5" spans="2:36" ht="18" x14ac:dyDescent="0.3">
      <c r="B5" s="137" t="s">
        <v>2</v>
      </c>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9"/>
      <c r="AJ5" s="4"/>
    </row>
    <row r="6" spans="2:36" ht="20.100000000000001" customHeight="1" x14ac:dyDescent="0.3">
      <c r="B6" s="102" t="s">
        <v>3</v>
      </c>
      <c r="C6" s="108"/>
      <c r="D6" s="108"/>
      <c r="E6" s="108"/>
      <c r="F6" s="108"/>
      <c r="G6" s="108"/>
      <c r="H6" s="109"/>
      <c r="I6" s="105">
        <v>27</v>
      </c>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7"/>
      <c r="AJ6" s="4"/>
    </row>
    <row r="7" spans="2:36" ht="20.100000000000001" customHeight="1" x14ac:dyDescent="0.3">
      <c r="B7" s="140" t="s">
        <v>4</v>
      </c>
      <c r="C7" s="141"/>
      <c r="D7" s="141"/>
      <c r="E7" s="141"/>
      <c r="F7" s="141"/>
      <c r="G7" s="141"/>
      <c r="H7" s="142"/>
      <c r="I7" s="143" t="s">
        <v>169</v>
      </c>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5"/>
      <c r="AJ7" s="4"/>
    </row>
    <row r="8" spans="2:36" ht="20.100000000000001" customHeight="1" x14ac:dyDescent="0.3">
      <c r="B8" s="102" t="s">
        <v>5</v>
      </c>
      <c r="C8" s="103"/>
      <c r="D8" s="103"/>
      <c r="E8" s="103"/>
      <c r="F8" s="103"/>
      <c r="G8" s="103"/>
      <c r="H8" s="104"/>
      <c r="I8" s="105" t="s">
        <v>6</v>
      </c>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7"/>
      <c r="AJ8" s="4"/>
    </row>
    <row r="9" spans="2:36" ht="20.100000000000001" customHeight="1" x14ac:dyDescent="0.3">
      <c r="B9" s="102" t="s">
        <v>7</v>
      </c>
      <c r="C9" s="108"/>
      <c r="D9" s="108"/>
      <c r="E9" s="108"/>
      <c r="F9" s="108"/>
      <c r="G9" s="108"/>
      <c r="H9" s="109"/>
      <c r="I9" s="105" t="s">
        <v>8</v>
      </c>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7"/>
      <c r="AJ9" s="4"/>
    </row>
    <row r="10" spans="2:36" ht="20.100000000000001" customHeight="1" x14ac:dyDescent="0.3">
      <c r="B10" s="102" t="s">
        <v>9</v>
      </c>
      <c r="C10" s="108"/>
      <c r="D10" s="108"/>
      <c r="E10" s="108"/>
      <c r="F10" s="108"/>
      <c r="G10" s="108"/>
      <c r="H10" s="109"/>
      <c r="I10" s="105" t="s">
        <v>10</v>
      </c>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7"/>
      <c r="AJ10" s="4"/>
    </row>
    <row r="11" spans="2:36" s="6" customFormat="1" ht="62.4" customHeight="1" thickBot="1" x14ac:dyDescent="0.4">
      <c r="B11" s="146" t="s">
        <v>11</v>
      </c>
      <c r="C11" s="147"/>
      <c r="D11" s="147"/>
      <c r="E11" s="147"/>
      <c r="F11" s="147"/>
      <c r="G11" s="147"/>
      <c r="H11" s="148"/>
      <c r="I11" s="149" t="s">
        <v>12</v>
      </c>
      <c r="J11" s="150"/>
      <c r="K11" s="150"/>
      <c r="L11" s="150"/>
      <c r="M11" s="150"/>
      <c r="N11" s="150"/>
      <c r="O11" s="150"/>
      <c r="P11" s="150"/>
      <c r="Q11" s="150"/>
      <c r="R11" s="150"/>
      <c r="S11" s="150"/>
      <c r="T11" s="150"/>
      <c r="U11" s="150"/>
      <c r="V11" s="150"/>
      <c r="W11" s="150"/>
      <c r="X11" s="150"/>
      <c r="Y11" s="150"/>
      <c r="Z11" s="150"/>
      <c r="AA11" s="150"/>
      <c r="AB11" s="150"/>
      <c r="AC11" s="150"/>
      <c r="AD11" s="150"/>
      <c r="AE11" s="150"/>
      <c r="AF11" s="150"/>
      <c r="AG11" s="150"/>
      <c r="AH11" s="150"/>
      <c r="AI11" s="151"/>
      <c r="AJ11" s="5"/>
    </row>
    <row r="12" spans="2:36" s="6" customFormat="1" ht="18.600000000000001" thickBot="1" x14ac:dyDescent="0.4">
      <c r="B12" s="134" t="s">
        <v>13</v>
      </c>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6"/>
      <c r="AJ12" s="5"/>
    </row>
    <row r="13" spans="2:36" s="6" customFormat="1" ht="18" x14ac:dyDescent="0.35">
      <c r="B13" s="110" t="s">
        <v>14</v>
      </c>
      <c r="C13" s="111"/>
      <c r="D13" s="111"/>
      <c r="E13" s="111"/>
      <c r="F13" s="111"/>
      <c r="G13" s="111"/>
      <c r="H13" s="111"/>
      <c r="I13" s="152">
        <v>33764596959</v>
      </c>
      <c r="J13" s="152"/>
      <c r="K13" s="152"/>
      <c r="L13" s="152"/>
      <c r="M13" s="152"/>
      <c r="N13" s="153" t="s">
        <v>15</v>
      </c>
      <c r="O13" s="154"/>
      <c r="P13" s="154"/>
      <c r="Q13" s="154"/>
      <c r="R13" s="154"/>
      <c r="S13" s="154"/>
      <c r="T13" s="154"/>
      <c r="U13" s="154"/>
      <c r="V13" s="154"/>
      <c r="W13" s="154"/>
      <c r="X13" s="154"/>
      <c r="Y13" s="154"/>
      <c r="Z13" s="154"/>
      <c r="AA13" s="154"/>
      <c r="AB13" s="154"/>
      <c r="AC13" s="154"/>
      <c r="AD13" s="154"/>
      <c r="AE13" s="154"/>
      <c r="AF13" s="154"/>
      <c r="AG13" s="154"/>
      <c r="AH13" s="154"/>
      <c r="AI13" s="155"/>
      <c r="AJ13" s="5"/>
    </row>
    <row r="14" spans="2:36" s="6" customFormat="1" ht="18" x14ac:dyDescent="0.35">
      <c r="B14" s="110" t="s">
        <v>16</v>
      </c>
      <c r="C14" s="111"/>
      <c r="D14" s="111"/>
      <c r="E14" s="111"/>
      <c r="F14" s="111"/>
      <c r="G14" s="111"/>
      <c r="H14" s="111"/>
      <c r="I14" s="112" t="s">
        <v>17</v>
      </c>
      <c r="J14" s="112"/>
      <c r="K14" s="112"/>
      <c r="L14" s="112"/>
      <c r="M14" s="112"/>
      <c r="N14" s="113"/>
      <c r="O14" s="114"/>
      <c r="P14" s="114"/>
      <c r="Q14" s="114"/>
      <c r="R14" s="114"/>
      <c r="S14" s="114"/>
      <c r="T14" s="114"/>
      <c r="U14" s="114"/>
      <c r="V14" s="114"/>
      <c r="W14" s="114"/>
      <c r="X14" s="114"/>
      <c r="Y14" s="114"/>
      <c r="Z14" s="114"/>
      <c r="AA14" s="114"/>
      <c r="AB14" s="114"/>
      <c r="AC14" s="114"/>
      <c r="AD14" s="114"/>
      <c r="AE14" s="114"/>
      <c r="AF14" s="114"/>
      <c r="AG14" s="114"/>
      <c r="AH14" s="114"/>
      <c r="AI14" s="115"/>
      <c r="AJ14" s="5"/>
    </row>
    <row r="15" spans="2:36" s="6" customFormat="1" ht="18" x14ac:dyDescent="0.35">
      <c r="B15" s="110" t="s">
        <v>18</v>
      </c>
      <c r="C15" s="111"/>
      <c r="D15" s="111"/>
      <c r="E15" s="111"/>
      <c r="F15" s="111"/>
      <c r="G15" s="111"/>
      <c r="H15" s="111"/>
      <c r="I15" s="112" t="s">
        <v>19</v>
      </c>
      <c r="J15" s="112"/>
      <c r="K15" s="112"/>
      <c r="L15" s="112"/>
      <c r="M15" s="112"/>
      <c r="N15" s="113"/>
      <c r="O15" s="114"/>
      <c r="P15" s="114"/>
      <c r="Q15" s="114"/>
      <c r="R15" s="114"/>
      <c r="S15" s="114"/>
      <c r="T15" s="114"/>
      <c r="U15" s="114"/>
      <c r="V15" s="114"/>
      <c r="W15" s="114"/>
      <c r="X15" s="114"/>
      <c r="Y15" s="114"/>
      <c r="Z15" s="114"/>
      <c r="AA15" s="114"/>
      <c r="AB15" s="114"/>
      <c r="AC15" s="114"/>
      <c r="AD15" s="114"/>
      <c r="AE15" s="114"/>
      <c r="AF15" s="114"/>
      <c r="AG15" s="114"/>
      <c r="AH15" s="114"/>
      <c r="AI15" s="115"/>
      <c r="AJ15" s="5"/>
    </row>
    <row r="16" spans="2:36" s="6" customFormat="1" ht="20.100000000000001" customHeight="1" x14ac:dyDescent="0.35">
      <c r="B16" s="124" t="s">
        <v>20</v>
      </c>
      <c r="C16" s="125"/>
      <c r="D16" s="125"/>
      <c r="E16" s="125"/>
      <c r="F16" s="125"/>
      <c r="G16" s="125"/>
      <c r="H16" s="125"/>
      <c r="I16" s="126" t="s">
        <v>21</v>
      </c>
      <c r="J16" s="126"/>
      <c r="K16" s="126"/>
      <c r="L16" s="126"/>
      <c r="M16" s="126"/>
      <c r="N16" s="119" t="s">
        <v>159</v>
      </c>
      <c r="O16" s="119"/>
      <c r="P16" s="119"/>
      <c r="Q16" s="119"/>
      <c r="R16" s="119"/>
      <c r="S16" s="119" t="s">
        <v>160</v>
      </c>
      <c r="T16" s="119"/>
      <c r="U16" s="119"/>
      <c r="V16" s="119"/>
      <c r="W16" s="119"/>
      <c r="X16" s="119"/>
      <c r="Y16" s="120" t="s">
        <v>6</v>
      </c>
      <c r="Z16" s="120"/>
      <c r="AA16" s="120"/>
      <c r="AB16" s="120"/>
      <c r="AC16" s="120"/>
      <c r="AD16" s="126" t="s">
        <v>22</v>
      </c>
      <c r="AE16" s="126"/>
      <c r="AF16" s="126"/>
      <c r="AG16" s="126"/>
      <c r="AH16" s="126"/>
      <c r="AI16" s="127"/>
      <c r="AJ16" s="5"/>
    </row>
    <row r="17" spans="1:39" s="6" customFormat="1" ht="20.100000000000001" customHeight="1" x14ac:dyDescent="0.35">
      <c r="B17" s="116" t="s">
        <v>23</v>
      </c>
      <c r="C17" s="117"/>
      <c r="D17" s="117"/>
      <c r="E17" s="117"/>
      <c r="F17" s="117"/>
      <c r="G17" s="117"/>
      <c r="H17" s="117"/>
      <c r="I17" s="118">
        <f>+I13</f>
        <v>33764596959</v>
      </c>
      <c r="J17" s="118"/>
      <c r="K17" s="118"/>
      <c r="L17" s="118"/>
      <c r="M17" s="118"/>
      <c r="AD17" s="121">
        <v>0</v>
      </c>
      <c r="AE17" s="122"/>
      <c r="AF17" s="122"/>
      <c r="AG17" s="122"/>
      <c r="AH17" s="122"/>
      <c r="AI17" s="123"/>
      <c r="AJ17" s="5"/>
    </row>
    <row r="18" spans="1:39" s="7" customFormat="1" ht="20.100000000000001" customHeight="1" x14ac:dyDescent="0.35">
      <c r="B18" s="116" t="s">
        <v>24</v>
      </c>
      <c r="C18" s="117"/>
      <c r="D18" s="117"/>
      <c r="E18" s="117"/>
      <c r="F18" s="117"/>
      <c r="G18" s="117"/>
      <c r="H18" s="117"/>
      <c r="I18" s="112"/>
      <c r="J18" s="112"/>
      <c r="K18" s="112"/>
      <c r="L18" s="112"/>
      <c r="M18" s="112"/>
      <c r="N18" s="160"/>
      <c r="O18" s="161"/>
      <c r="P18" s="161"/>
      <c r="Q18" s="161"/>
      <c r="R18" s="162"/>
      <c r="S18" s="160"/>
      <c r="T18" s="161"/>
      <c r="U18" s="161"/>
      <c r="V18" s="161"/>
      <c r="W18" s="161"/>
      <c r="X18" s="162"/>
      <c r="Y18" s="160"/>
      <c r="Z18" s="161"/>
      <c r="AA18" s="161"/>
      <c r="AB18" s="161"/>
      <c r="AC18" s="162"/>
      <c r="AD18" s="160"/>
      <c r="AE18" s="161"/>
      <c r="AF18" s="161"/>
      <c r="AG18" s="161"/>
      <c r="AH18" s="161"/>
      <c r="AI18" s="163"/>
      <c r="AJ18" s="5"/>
    </row>
    <row r="19" spans="1:39" s="8" customFormat="1" ht="19.2" x14ac:dyDescent="0.35">
      <c r="B19" s="128" t="s">
        <v>25</v>
      </c>
      <c r="C19" s="129"/>
      <c r="D19" s="129"/>
      <c r="E19" s="129"/>
      <c r="F19" s="129"/>
      <c r="G19" s="129"/>
      <c r="H19" s="129"/>
      <c r="I19" s="130">
        <f>+I17</f>
        <v>33764596959</v>
      </c>
      <c r="J19" s="130"/>
      <c r="K19" s="130"/>
      <c r="L19" s="130"/>
      <c r="M19" s="130"/>
      <c r="N19" s="156">
        <f>SUM(N16:R18)</f>
        <v>0</v>
      </c>
      <c r="O19" s="156"/>
      <c r="P19" s="156"/>
      <c r="Q19" s="156"/>
      <c r="R19" s="156"/>
      <c r="S19" s="156">
        <f>SUM(S16:X18)</f>
        <v>0</v>
      </c>
      <c r="T19" s="156"/>
      <c r="U19" s="156"/>
      <c r="V19" s="156"/>
      <c r="W19" s="156"/>
      <c r="X19" s="156"/>
      <c r="Y19" s="157">
        <f>SUM(Y16:AC18)</f>
        <v>0</v>
      </c>
      <c r="Z19" s="157"/>
      <c r="AA19" s="157"/>
      <c r="AB19" s="157"/>
      <c r="AC19" s="157"/>
      <c r="AD19" s="158">
        <f>SUM(I19:AC19)</f>
        <v>33764596959</v>
      </c>
      <c r="AE19" s="158"/>
      <c r="AF19" s="158"/>
      <c r="AG19" s="158"/>
      <c r="AH19" s="158"/>
      <c r="AI19" s="159"/>
      <c r="AJ19" s="9"/>
    </row>
    <row r="20" spans="1:39" s="6" customFormat="1" ht="18" x14ac:dyDescent="0.35">
      <c r="B20" s="110" t="s">
        <v>26</v>
      </c>
      <c r="C20" s="111"/>
      <c r="D20" s="111"/>
      <c r="E20" s="111"/>
      <c r="F20" s="111"/>
      <c r="G20" s="111"/>
      <c r="H20" s="111"/>
      <c r="I20" s="112"/>
      <c r="J20" s="112"/>
      <c r="K20" s="112"/>
      <c r="L20" s="112"/>
      <c r="M20" s="112"/>
      <c r="N20" s="168"/>
      <c r="O20" s="168"/>
      <c r="P20" s="168"/>
      <c r="Q20" s="168"/>
      <c r="R20" s="168"/>
      <c r="S20" s="169"/>
      <c r="T20" s="170"/>
      <c r="U20" s="170"/>
      <c r="V20" s="170"/>
      <c r="W20" s="170"/>
      <c r="X20" s="171"/>
      <c r="Y20" s="169"/>
      <c r="Z20" s="170"/>
      <c r="AA20" s="170"/>
      <c r="AB20" s="170"/>
      <c r="AC20" s="171"/>
      <c r="AD20" s="169"/>
      <c r="AE20" s="170"/>
      <c r="AF20" s="170"/>
      <c r="AG20" s="170"/>
      <c r="AH20" s="170"/>
      <c r="AI20" s="172"/>
      <c r="AJ20" s="5"/>
    </row>
    <row r="21" spans="1:39" s="6" customFormat="1" ht="20.100000000000001" customHeight="1" x14ac:dyDescent="0.35">
      <c r="B21" s="102" t="s">
        <v>27</v>
      </c>
      <c r="C21" s="108"/>
      <c r="D21" s="108"/>
      <c r="E21" s="108"/>
      <c r="F21" s="108"/>
      <c r="G21" s="108"/>
      <c r="H21" s="109"/>
      <c r="I21" s="112" t="s">
        <v>28</v>
      </c>
      <c r="J21" s="112"/>
      <c r="K21" s="112"/>
      <c r="L21" s="112"/>
      <c r="M21" s="112"/>
      <c r="N21" s="164"/>
      <c r="O21" s="165"/>
      <c r="P21" s="165"/>
      <c r="Q21" s="165"/>
      <c r="R21" s="166"/>
      <c r="S21" s="164"/>
      <c r="T21" s="165"/>
      <c r="U21" s="165"/>
      <c r="V21" s="165"/>
      <c r="W21" s="165"/>
      <c r="X21" s="166"/>
      <c r="Y21" s="164"/>
      <c r="Z21" s="165"/>
      <c r="AA21" s="165"/>
      <c r="AB21" s="165"/>
      <c r="AC21" s="166"/>
      <c r="AD21" s="164"/>
      <c r="AE21" s="165"/>
      <c r="AF21" s="165"/>
      <c r="AG21" s="165"/>
      <c r="AH21" s="165"/>
      <c r="AI21" s="167"/>
      <c r="AJ21" s="5"/>
    </row>
    <row r="22" spans="1:39" ht="18.600000000000001" thickBot="1" x14ac:dyDescent="0.35">
      <c r="B22" s="173" t="s">
        <v>29</v>
      </c>
      <c r="C22" s="174"/>
      <c r="D22" s="174"/>
      <c r="E22" s="174"/>
      <c r="F22" s="174"/>
      <c r="G22" s="174"/>
      <c r="H22" s="175"/>
      <c r="I22" s="176" t="s">
        <v>170</v>
      </c>
      <c r="J22" s="176"/>
      <c r="K22" s="176"/>
      <c r="L22" s="176"/>
      <c r="M22" s="176"/>
      <c r="N22" s="177"/>
      <c r="O22" s="177"/>
      <c r="P22" s="177"/>
      <c r="Q22" s="177"/>
      <c r="R22" s="178"/>
      <c r="S22" s="179"/>
      <c r="T22" s="180"/>
      <c r="U22" s="180"/>
      <c r="V22" s="180"/>
      <c r="W22" s="180"/>
      <c r="X22" s="180"/>
      <c r="Y22" s="180"/>
      <c r="Z22" s="180"/>
      <c r="AA22" s="180"/>
      <c r="AB22" s="180"/>
      <c r="AC22" s="180"/>
      <c r="AD22" s="180"/>
      <c r="AE22" s="180"/>
      <c r="AF22" s="180"/>
      <c r="AG22" s="180"/>
      <c r="AH22" s="180"/>
      <c r="AI22" s="181"/>
    </row>
    <row r="23" spans="1:39" ht="18.600000000000001" thickBot="1" x14ac:dyDescent="0.4">
      <c r="B23" s="182" t="s">
        <v>30</v>
      </c>
      <c r="C23" s="183"/>
      <c r="D23" s="183"/>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4"/>
    </row>
    <row r="24" spans="1:39" ht="13.8" thickBot="1" x14ac:dyDescent="0.35">
      <c r="A24" s="185"/>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3">
      <c r="A25" s="185"/>
      <c r="B25" s="134" t="s">
        <v>31</v>
      </c>
      <c r="C25" s="135"/>
      <c r="D25" s="135"/>
      <c r="E25" s="135"/>
      <c r="F25" s="135"/>
      <c r="G25" s="135"/>
      <c r="H25" s="135"/>
      <c r="I25" s="135"/>
      <c r="J25" s="135"/>
      <c r="K25" s="135"/>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135"/>
      <c r="AI25" s="136"/>
      <c r="AJ25" s="11"/>
    </row>
    <row r="26" spans="1:39" s="6" customFormat="1" ht="18.75" customHeight="1" thickBot="1" x14ac:dyDescent="0.4">
      <c r="A26" s="185"/>
      <c r="B26" s="186" t="s">
        <v>32</v>
      </c>
      <c r="C26" s="187"/>
      <c r="D26" s="188"/>
      <c r="E26" s="189">
        <f>+I6</f>
        <v>27</v>
      </c>
      <c r="F26" s="190"/>
      <c r="G26" s="190"/>
      <c r="H26" s="191"/>
      <c r="I26" s="192" t="s">
        <v>33</v>
      </c>
      <c r="J26" s="192"/>
      <c r="K26" s="192"/>
      <c r="L26" s="192"/>
      <c r="M26" s="192"/>
      <c r="N26" s="192"/>
      <c r="O26" s="192"/>
      <c r="P26" s="192"/>
      <c r="Q26" s="198">
        <v>46137</v>
      </c>
      <c r="R26" s="198"/>
      <c r="S26" s="198"/>
      <c r="T26" s="198"/>
      <c r="U26" s="198"/>
      <c r="V26" s="198"/>
      <c r="W26" s="198"/>
      <c r="X26" s="199" t="s">
        <v>161</v>
      </c>
      <c r="Y26" s="199"/>
      <c r="Z26" s="199"/>
      <c r="AA26" s="198">
        <v>46167</v>
      </c>
      <c r="AB26" s="198"/>
      <c r="AC26" s="198"/>
      <c r="AD26" s="198"/>
      <c r="AE26" s="198"/>
      <c r="AF26" s="198"/>
      <c r="AG26" s="198"/>
      <c r="AH26" s="198"/>
      <c r="AI26" s="200"/>
      <c r="AJ26" s="13"/>
    </row>
    <row r="27" spans="1:39" s="15" customFormat="1" ht="18.75" customHeight="1" thickBot="1" x14ac:dyDescent="0.4">
      <c r="A27" s="185"/>
      <c r="B27" s="201" t="s">
        <v>34</v>
      </c>
      <c r="C27" s="202"/>
      <c r="D27" s="202"/>
      <c r="E27" s="202"/>
      <c r="F27" s="202"/>
      <c r="G27" s="202"/>
      <c r="H27" s="202"/>
      <c r="I27" s="202"/>
      <c r="J27" s="202"/>
      <c r="K27" s="202"/>
      <c r="L27" s="202"/>
      <c r="M27" s="202"/>
      <c r="N27" s="202"/>
      <c r="O27" s="202"/>
      <c r="P27" s="202"/>
      <c r="Q27" s="202"/>
      <c r="R27" s="203"/>
      <c r="S27" s="201" t="s">
        <v>35</v>
      </c>
      <c r="T27" s="202"/>
      <c r="U27" s="202"/>
      <c r="V27" s="202"/>
      <c r="W27" s="202"/>
      <c r="X27" s="202"/>
      <c r="Y27" s="202"/>
      <c r="Z27" s="202"/>
      <c r="AA27" s="202"/>
      <c r="AB27" s="202"/>
      <c r="AC27" s="202"/>
      <c r="AD27" s="202"/>
      <c r="AE27" s="202"/>
      <c r="AF27" s="202"/>
      <c r="AG27" s="202"/>
      <c r="AH27" s="202"/>
      <c r="AI27" s="203"/>
      <c r="AJ27" s="14"/>
    </row>
    <row r="28" spans="1:39" s="6" customFormat="1" ht="34.5" customHeight="1" x14ac:dyDescent="0.35">
      <c r="A28" s="185"/>
      <c r="B28" s="193" t="s">
        <v>36</v>
      </c>
      <c r="C28" s="194"/>
      <c r="D28" s="194"/>
      <c r="E28" s="194"/>
      <c r="F28" s="194"/>
      <c r="G28" s="195" t="s">
        <v>10</v>
      </c>
      <c r="H28" s="196"/>
      <c r="I28" s="196"/>
      <c r="J28" s="196"/>
      <c r="K28" s="196"/>
      <c r="L28" s="196"/>
      <c r="M28" s="196"/>
      <c r="N28" s="196"/>
      <c r="O28" s="196"/>
      <c r="P28" s="196"/>
      <c r="Q28" s="196"/>
      <c r="R28" s="197"/>
      <c r="S28" s="193" t="s">
        <v>36</v>
      </c>
      <c r="T28" s="194"/>
      <c r="U28" s="194"/>
      <c r="V28" s="194"/>
      <c r="W28" s="194"/>
      <c r="X28" s="204" t="s">
        <v>10</v>
      </c>
      <c r="Y28" s="205"/>
      <c r="Z28" s="205"/>
      <c r="AA28" s="205"/>
      <c r="AB28" s="205"/>
      <c r="AC28" s="205"/>
      <c r="AD28" s="205"/>
      <c r="AE28" s="205"/>
      <c r="AF28" s="205"/>
      <c r="AG28" s="205"/>
      <c r="AH28" s="205"/>
      <c r="AI28" s="206"/>
      <c r="AJ28" s="13"/>
    </row>
    <row r="29" spans="1:39" s="6" customFormat="1" ht="18.75" customHeight="1" x14ac:dyDescent="0.35">
      <c r="A29" s="185"/>
      <c r="B29" s="193" t="s">
        <v>37</v>
      </c>
      <c r="C29" s="194"/>
      <c r="D29" s="194"/>
      <c r="E29" s="194"/>
      <c r="F29" s="194"/>
      <c r="G29" s="195" t="s">
        <v>38</v>
      </c>
      <c r="H29" s="196"/>
      <c r="I29" s="196"/>
      <c r="J29" s="196"/>
      <c r="K29" s="196"/>
      <c r="L29" s="196"/>
      <c r="M29" s="196"/>
      <c r="N29" s="196"/>
      <c r="O29" s="196"/>
      <c r="P29" s="196"/>
      <c r="Q29" s="196"/>
      <c r="R29" s="197"/>
      <c r="S29" s="193" t="s">
        <v>37</v>
      </c>
      <c r="T29" s="194"/>
      <c r="U29" s="194"/>
      <c r="V29" s="194"/>
      <c r="W29" s="194"/>
      <c r="X29" s="195" t="s">
        <v>39</v>
      </c>
      <c r="Y29" s="196"/>
      <c r="Z29" s="196"/>
      <c r="AA29" s="196"/>
      <c r="AB29" s="196"/>
      <c r="AC29" s="196"/>
      <c r="AD29" s="196"/>
      <c r="AE29" s="196"/>
      <c r="AF29" s="196"/>
      <c r="AG29" s="196"/>
      <c r="AH29" s="196"/>
      <c r="AI29" s="197"/>
      <c r="AJ29" s="13"/>
    </row>
    <row r="30" spans="1:39" s="6" customFormat="1" ht="18.75" customHeight="1" x14ac:dyDescent="0.35">
      <c r="A30" s="185"/>
      <c r="B30" s="193" t="s">
        <v>40</v>
      </c>
      <c r="C30" s="194"/>
      <c r="D30" s="194"/>
      <c r="E30" s="194"/>
      <c r="F30" s="194"/>
      <c r="G30" s="195" t="s">
        <v>41</v>
      </c>
      <c r="H30" s="196"/>
      <c r="I30" s="196"/>
      <c r="J30" s="196"/>
      <c r="K30" s="196"/>
      <c r="L30" s="196"/>
      <c r="M30" s="196"/>
      <c r="N30" s="196"/>
      <c r="O30" s="196"/>
      <c r="P30" s="196"/>
      <c r="Q30" s="196"/>
      <c r="R30" s="197"/>
      <c r="S30" s="193" t="s">
        <v>148</v>
      </c>
      <c r="T30" s="194"/>
      <c r="U30" s="194"/>
      <c r="V30" s="194"/>
      <c r="W30" s="194"/>
      <c r="X30" s="195" t="s">
        <v>147</v>
      </c>
      <c r="Y30" s="196"/>
      <c r="Z30" s="196"/>
      <c r="AA30" s="196"/>
      <c r="AB30" s="196"/>
      <c r="AC30" s="196"/>
      <c r="AD30" s="196"/>
      <c r="AE30" s="196"/>
      <c r="AF30" s="196"/>
      <c r="AG30" s="196"/>
      <c r="AH30" s="196"/>
      <c r="AI30" s="197"/>
      <c r="AJ30" s="16"/>
      <c r="AM30" s="17"/>
    </row>
    <row r="31" spans="1:39" s="6" customFormat="1" ht="18.75" customHeight="1" x14ac:dyDescent="0.35">
      <c r="A31" s="185"/>
      <c r="B31" s="193" t="s">
        <v>42</v>
      </c>
      <c r="C31" s="194"/>
      <c r="D31" s="194"/>
      <c r="E31" s="194"/>
      <c r="F31" s="194"/>
      <c r="G31" s="195" t="s">
        <v>43</v>
      </c>
      <c r="H31" s="196"/>
      <c r="I31" s="196"/>
      <c r="J31" s="196"/>
      <c r="K31" s="196"/>
      <c r="L31" s="196"/>
      <c r="M31" s="196"/>
      <c r="N31" s="196"/>
      <c r="O31" s="196"/>
      <c r="P31" s="196"/>
      <c r="Q31" s="196"/>
      <c r="R31" s="197"/>
      <c r="S31" s="193" t="s">
        <v>42</v>
      </c>
      <c r="T31" s="194"/>
      <c r="U31" s="194"/>
      <c r="V31" s="194"/>
      <c r="W31" s="194"/>
      <c r="X31" s="195" t="s">
        <v>43</v>
      </c>
      <c r="Y31" s="196"/>
      <c r="Z31" s="196"/>
      <c r="AA31" s="196"/>
      <c r="AB31" s="196"/>
      <c r="AC31" s="196"/>
      <c r="AD31" s="196"/>
      <c r="AE31" s="196"/>
      <c r="AF31" s="196"/>
      <c r="AG31" s="196"/>
      <c r="AH31" s="196"/>
      <c r="AI31" s="197"/>
      <c r="AJ31" s="18"/>
    </row>
    <row r="32" spans="1:39" s="6" customFormat="1" ht="18.75" customHeight="1" x14ac:dyDescent="0.35">
      <c r="A32" s="185"/>
      <c r="B32" s="193" t="s">
        <v>44</v>
      </c>
      <c r="C32" s="194"/>
      <c r="D32" s="194"/>
      <c r="E32" s="194" t="s">
        <v>45</v>
      </c>
      <c r="F32" s="194"/>
      <c r="G32" s="219" t="s">
        <v>46</v>
      </c>
      <c r="H32" s="220"/>
      <c r="I32" s="220"/>
      <c r="J32" s="220"/>
      <c r="K32" s="220"/>
      <c r="L32" s="220"/>
      <c r="M32" s="220"/>
      <c r="N32" s="220"/>
      <c r="O32" s="220"/>
      <c r="P32" s="220"/>
      <c r="Q32" s="220"/>
      <c r="R32" s="221"/>
      <c r="S32" s="193" t="s">
        <v>44</v>
      </c>
      <c r="T32" s="194"/>
      <c r="U32" s="194"/>
      <c r="V32" s="194" t="s">
        <v>45</v>
      </c>
      <c r="W32" s="194"/>
      <c r="X32" s="219" t="s">
        <v>46</v>
      </c>
      <c r="Y32" s="220"/>
      <c r="Z32" s="220"/>
      <c r="AA32" s="220"/>
      <c r="AB32" s="220"/>
      <c r="AC32" s="220"/>
      <c r="AD32" s="220"/>
      <c r="AE32" s="220"/>
      <c r="AF32" s="220"/>
      <c r="AG32" s="220"/>
      <c r="AH32" s="220"/>
      <c r="AI32" s="221"/>
      <c r="AJ32" s="18"/>
    </row>
    <row r="33" spans="1:40" s="6" customFormat="1" ht="18.75" customHeight="1" x14ac:dyDescent="0.35">
      <c r="A33" s="185"/>
      <c r="B33" s="207" t="s">
        <v>47</v>
      </c>
      <c r="C33" s="208"/>
      <c r="D33" s="208"/>
      <c r="E33" s="208"/>
      <c r="F33" s="209"/>
      <c r="G33" s="210" t="s">
        <v>171</v>
      </c>
      <c r="H33" s="211"/>
      <c r="I33" s="211"/>
      <c r="J33" s="211"/>
      <c r="K33" s="211"/>
      <c r="L33" s="211"/>
      <c r="M33" s="211"/>
      <c r="N33" s="211"/>
      <c r="O33" s="211"/>
      <c r="P33" s="211"/>
      <c r="Q33" s="211"/>
      <c r="R33" s="212"/>
      <c r="S33" s="207" t="s">
        <v>48</v>
      </c>
      <c r="T33" s="208"/>
      <c r="U33" s="208"/>
      <c r="V33" s="208"/>
      <c r="W33" s="209"/>
      <c r="X33" s="210" t="s">
        <v>171</v>
      </c>
      <c r="Y33" s="211"/>
      <c r="Z33" s="211"/>
      <c r="AA33" s="211"/>
      <c r="AB33" s="211"/>
      <c r="AC33" s="211"/>
      <c r="AD33" s="211"/>
      <c r="AE33" s="211"/>
      <c r="AF33" s="211"/>
      <c r="AG33" s="211"/>
      <c r="AH33" s="211"/>
      <c r="AI33" s="212"/>
      <c r="AJ33" s="18"/>
    </row>
    <row r="34" spans="1:40" s="6" customFormat="1" ht="18.75" customHeight="1" x14ac:dyDescent="0.35">
      <c r="A34" s="185"/>
      <c r="B34" s="193" t="s">
        <v>49</v>
      </c>
      <c r="C34" s="194"/>
      <c r="D34" s="194"/>
      <c r="E34" s="194"/>
      <c r="F34" s="194"/>
      <c r="G34" s="213">
        <v>32473928569</v>
      </c>
      <c r="H34" s="214"/>
      <c r="I34" s="214"/>
      <c r="J34" s="214"/>
      <c r="K34" s="214"/>
      <c r="L34" s="214"/>
      <c r="M34" s="214"/>
      <c r="N34" s="214"/>
      <c r="O34" s="214"/>
      <c r="P34" s="214"/>
      <c r="Q34" s="214"/>
      <c r="R34" s="215"/>
      <c r="S34" s="193" t="s">
        <v>49</v>
      </c>
      <c r="T34" s="194"/>
      <c r="U34" s="194"/>
      <c r="V34" s="194"/>
      <c r="W34" s="194"/>
      <c r="X34" s="216">
        <v>1280412030</v>
      </c>
      <c r="Y34" s="217"/>
      <c r="Z34" s="217"/>
      <c r="AA34" s="217"/>
      <c r="AB34" s="217"/>
      <c r="AC34" s="217"/>
      <c r="AD34" s="217"/>
      <c r="AE34" s="217"/>
      <c r="AF34" s="217"/>
      <c r="AG34" s="217"/>
      <c r="AH34" s="217"/>
      <c r="AI34" s="218"/>
      <c r="AJ34" s="19"/>
      <c r="AK34" s="20"/>
      <c r="AM34" s="21"/>
      <c r="AN34" s="17"/>
    </row>
    <row r="35" spans="1:40" s="6" customFormat="1" ht="93" customHeight="1" x14ac:dyDescent="0.35">
      <c r="A35" s="185"/>
      <c r="B35" s="230" t="s">
        <v>50</v>
      </c>
      <c r="C35" s="231"/>
      <c r="D35" s="231"/>
      <c r="E35" s="231"/>
      <c r="F35" s="231"/>
      <c r="G35" s="232" t="s">
        <v>51</v>
      </c>
      <c r="H35" s="233"/>
      <c r="I35" s="233"/>
      <c r="J35" s="233"/>
      <c r="K35" s="233"/>
      <c r="L35" s="233"/>
      <c r="M35" s="233"/>
      <c r="N35" s="233"/>
      <c r="O35" s="233"/>
      <c r="P35" s="233"/>
      <c r="Q35" s="233"/>
      <c r="R35" s="234"/>
      <c r="S35" s="235" t="s">
        <v>50</v>
      </c>
      <c r="T35" s="236"/>
      <c r="U35" s="236"/>
      <c r="V35" s="236"/>
      <c r="W35" s="236"/>
      <c r="X35" s="213" t="s">
        <v>52</v>
      </c>
      <c r="Y35" s="214"/>
      <c r="Z35" s="214"/>
      <c r="AA35" s="214"/>
      <c r="AB35" s="214"/>
      <c r="AC35" s="214"/>
      <c r="AD35" s="214"/>
      <c r="AE35" s="214"/>
      <c r="AF35" s="214"/>
      <c r="AG35" s="214"/>
      <c r="AH35" s="214"/>
      <c r="AI35" s="215"/>
      <c r="AJ35" s="19"/>
      <c r="AM35" s="17"/>
    </row>
    <row r="36" spans="1:40" s="6" customFormat="1" ht="113.4" customHeight="1" x14ac:dyDescent="0.35">
      <c r="A36" s="185"/>
      <c r="B36" s="237" t="s">
        <v>53</v>
      </c>
      <c r="C36" s="238"/>
      <c r="D36" s="238"/>
      <c r="E36" s="238"/>
      <c r="F36" s="239"/>
      <c r="G36" s="232" t="s">
        <v>54</v>
      </c>
      <c r="H36" s="233"/>
      <c r="I36" s="233"/>
      <c r="J36" s="233"/>
      <c r="K36" s="233"/>
      <c r="L36" s="233"/>
      <c r="M36" s="233"/>
      <c r="N36" s="233"/>
      <c r="O36" s="233"/>
      <c r="P36" s="233"/>
      <c r="Q36" s="233"/>
      <c r="R36" s="234"/>
      <c r="S36" s="237" t="s">
        <v>53</v>
      </c>
      <c r="T36" s="238"/>
      <c r="U36" s="238"/>
      <c r="V36" s="238"/>
      <c r="W36" s="239"/>
      <c r="X36" s="232" t="s">
        <v>55</v>
      </c>
      <c r="Y36" s="233"/>
      <c r="Z36" s="233"/>
      <c r="AA36" s="233"/>
      <c r="AB36" s="233"/>
      <c r="AC36" s="233"/>
      <c r="AD36" s="233"/>
      <c r="AE36" s="233"/>
      <c r="AF36" s="233"/>
      <c r="AG36" s="233"/>
      <c r="AH36" s="233"/>
      <c r="AI36" s="234"/>
      <c r="AJ36" s="19"/>
    </row>
    <row r="37" spans="1:40" s="6" customFormat="1" ht="18.75" customHeight="1" x14ac:dyDescent="0.35">
      <c r="A37" s="185"/>
      <c r="B37" s="193" t="s">
        <v>56</v>
      </c>
      <c r="C37" s="194"/>
      <c r="D37" s="194"/>
      <c r="E37" s="194"/>
      <c r="F37" s="194"/>
      <c r="G37" s="222">
        <f>9742178571</f>
        <v>9742178571</v>
      </c>
      <c r="H37" s="223"/>
      <c r="I37" s="223"/>
      <c r="J37" s="223"/>
      <c r="K37" s="223"/>
      <c r="L37" s="223"/>
      <c r="M37" s="223"/>
      <c r="N37" s="223"/>
      <c r="O37" s="223"/>
      <c r="P37" s="223"/>
      <c r="Q37" s="223"/>
      <c r="R37" s="224"/>
      <c r="S37" s="193" t="s">
        <v>57</v>
      </c>
      <c r="T37" s="194"/>
      <c r="U37" s="194"/>
      <c r="V37" s="194"/>
      <c r="W37" s="194"/>
      <c r="X37" s="222"/>
      <c r="Y37" s="223"/>
      <c r="Z37" s="223"/>
      <c r="AA37" s="223"/>
      <c r="AB37" s="223"/>
      <c r="AC37" s="223"/>
      <c r="AD37" s="223"/>
      <c r="AE37" s="223"/>
      <c r="AF37" s="223"/>
      <c r="AG37" s="223"/>
      <c r="AH37" s="223"/>
      <c r="AI37" s="224"/>
      <c r="AJ37" s="19"/>
    </row>
    <row r="38" spans="1:40" s="6" customFormat="1" ht="18.75" customHeight="1" thickBot="1" x14ac:dyDescent="0.4">
      <c r="A38" s="185"/>
      <c r="B38" s="225" t="s">
        <v>58</v>
      </c>
      <c r="C38" s="226"/>
      <c r="D38" s="226"/>
      <c r="E38" s="226"/>
      <c r="F38" s="226"/>
      <c r="G38" s="227" t="s">
        <v>147</v>
      </c>
      <c r="H38" s="228"/>
      <c r="I38" s="228"/>
      <c r="J38" s="228"/>
      <c r="K38" s="228"/>
      <c r="L38" s="228"/>
      <c r="M38" s="228"/>
      <c r="N38" s="228"/>
      <c r="O38" s="228"/>
      <c r="P38" s="228"/>
      <c r="Q38" s="228"/>
      <c r="R38" s="229"/>
      <c r="S38" s="225" t="s">
        <v>59</v>
      </c>
      <c r="T38" s="226"/>
      <c r="U38" s="226"/>
      <c r="V38" s="226"/>
      <c r="W38" s="226"/>
      <c r="X38" s="227" t="s">
        <v>149</v>
      </c>
      <c r="Y38" s="228"/>
      <c r="Z38" s="228"/>
      <c r="AA38" s="228"/>
      <c r="AB38" s="228"/>
      <c r="AC38" s="228"/>
      <c r="AD38" s="228"/>
      <c r="AE38" s="228"/>
      <c r="AF38" s="228"/>
      <c r="AG38" s="228"/>
      <c r="AH38" s="228"/>
      <c r="AI38" s="229"/>
    </row>
    <row r="39" spans="1:40" s="6" customFormat="1" ht="18.75" customHeight="1" thickBot="1" x14ac:dyDescent="0.4">
      <c r="A39" s="185"/>
      <c r="B39" s="182" t="s">
        <v>60</v>
      </c>
      <c r="C39" s="183"/>
      <c r="D39" s="183"/>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4"/>
    </row>
    <row r="40" spans="1:40" s="6" customFormat="1" ht="11.25" customHeight="1" thickBot="1" x14ac:dyDescent="0.4">
      <c r="A40" s="18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5">
      <c r="A41" s="185"/>
      <c r="B41" s="134" t="s">
        <v>61</v>
      </c>
      <c r="C41" s="135"/>
      <c r="D41" s="135"/>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6"/>
      <c r="AJ41" s="23"/>
    </row>
    <row r="42" spans="1:40" s="24" customFormat="1" ht="18.75" customHeight="1" x14ac:dyDescent="0.3">
      <c r="A42" s="185"/>
      <c r="B42" s="240" t="s">
        <v>62</v>
      </c>
      <c r="C42" s="241"/>
      <c r="D42" s="241"/>
      <c r="E42" s="241"/>
      <c r="F42" s="241"/>
      <c r="G42" s="241"/>
      <c r="H42" s="241"/>
      <c r="I42" s="241"/>
      <c r="J42" s="241"/>
      <c r="K42" s="241"/>
      <c r="L42" s="241"/>
      <c r="M42" s="241"/>
      <c r="N42" s="241"/>
      <c r="O42" s="241"/>
      <c r="P42" s="241"/>
      <c r="Q42" s="241"/>
      <c r="R42" s="241"/>
      <c r="S42" s="242" t="s">
        <v>63</v>
      </c>
      <c r="T42" s="242"/>
      <c r="U42" s="242"/>
      <c r="V42" s="242"/>
      <c r="W42" s="242"/>
      <c r="X42" s="242"/>
      <c r="Y42" s="242"/>
      <c r="Z42" s="242"/>
      <c r="AA42" s="242"/>
      <c r="AB42" s="242"/>
      <c r="AC42" s="242"/>
      <c r="AD42" s="242"/>
      <c r="AE42" s="242"/>
      <c r="AF42" s="242"/>
      <c r="AG42" s="242"/>
      <c r="AH42" s="242"/>
      <c r="AI42" s="243"/>
      <c r="AJ42" s="25"/>
    </row>
    <row r="43" spans="1:40" s="27" customFormat="1" ht="33.75" customHeight="1" x14ac:dyDescent="0.25">
      <c r="A43" s="185"/>
      <c r="B43" s="244" t="s">
        <v>64</v>
      </c>
      <c r="C43" s="94"/>
      <c r="D43" s="94"/>
      <c r="E43" s="94" t="s">
        <v>65</v>
      </c>
      <c r="F43" s="94"/>
      <c r="G43" s="94"/>
      <c r="H43" s="94" t="s">
        <v>66</v>
      </c>
      <c r="I43" s="94"/>
      <c r="J43" s="94"/>
      <c r="K43" s="94"/>
      <c r="L43" s="94"/>
      <c r="M43" s="245" t="s">
        <v>67</v>
      </c>
      <c r="N43" s="245"/>
      <c r="O43" s="245"/>
      <c r="P43" s="245"/>
      <c r="Q43" s="246" t="s">
        <v>68</v>
      </c>
      <c r="R43" s="247"/>
      <c r="S43" s="94" t="s">
        <v>64</v>
      </c>
      <c r="T43" s="94"/>
      <c r="U43" s="94"/>
      <c r="V43" s="94"/>
      <c r="W43" s="94"/>
      <c r="X43" s="94"/>
      <c r="Y43" s="94"/>
      <c r="Z43" s="94"/>
      <c r="AA43" s="94"/>
      <c r="AB43" s="94" t="s">
        <v>65</v>
      </c>
      <c r="AC43" s="94"/>
      <c r="AD43" s="94"/>
      <c r="AE43" s="94"/>
      <c r="AF43" s="94" t="s">
        <v>69</v>
      </c>
      <c r="AG43" s="94"/>
      <c r="AH43" s="94"/>
      <c r="AI43" s="248"/>
      <c r="AJ43" s="26"/>
    </row>
    <row r="44" spans="1:40" s="27" customFormat="1" ht="18.75" customHeight="1" x14ac:dyDescent="0.3">
      <c r="A44" s="185"/>
      <c r="B44" s="249" t="s">
        <v>70</v>
      </c>
      <c r="C44" s="250"/>
      <c r="D44" s="250"/>
      <c r="E44" s="251">
        <v>45590</v>
      </c>
      <c r="F44" s="250"/>
      <c r="G44" s="250"/>
      <c r="H44" s="252">
        <v>9742178571</v>
      </c>
      <c r="I44" s="252"/>
      <c r="J44" s="252"/>
      <c r="K44" s="252"/>
      <c r="L44" s="252"/>
      <c r="M44" s="253"/>
      <c r="N44" s="253"/>
      <c r="O44" s="253"/>
      <c r="P44" s="253"/>
      <c r="Q44" s="254"/>
      <c r="R44" s="255"/>
      <c r="S44" s="250" t="s">
        <v>71</v>
      </c>
      <c r="T44" s="250"/>
      <c r="U44" s="250"/>
      <c r="V44" s="250"/>
      <c r="W44" s="250"/>
      <c r="X44" s="250"/>
      <c r="Y44" s="250"/>
      <c r="Z44" s="250"/>
      <c r="AA44" s="250"/>
      <c r="AB44" s="254" t="str">
        <f>X35</f>
        <v xml:space="preserve">No tiene anticipo </v>
      </c>
      <c r="AC44" s="254"/>
      <c r="AD44" s="254"/>
      <c r="AE44" s="254"/>
      <c r="AF44" s="254"/>
      <c r="AG44" s="254"/>
      <c r="AH44" s="254"/>
      <c r="AI44" s="256"/>
      <c r="AJ44" s="26"/>
    </row>
    <row r="45" spans="1:40" s="27" customFormat="1" ht="18.75" customHeight="1" x14ac:dyDescent="0.3">
      <c r="A45" s="185"/>
      <c r="B45" s="249" t="s">
        <v>72</v>
      </c>
      <c r="C45" s="250"/>
      <c r="D45" s="250"/>
      <c r="E45" s="98">
        <v>45792</v>
      </c>
      <c r="F45" s="98"/>
      <c r="G45" s="98"/>
      <c r="H45" s="252">
        <v>4113300273</v>
      </c>
      <c r="I45" s="252"/>
      <c r="J45" s="252"/>
      <c r="K45" s="252"/>
      <c r="L45" s="252"/>
      <c r="M45" s="252">
        <f>ROUND(+H45*0.7,0)</f>
        <v>2879310191</v>
      </c>
      <c r="N45" s="252"/>
      <c r="O45" s="252"/>
      <c r="P45" s="252"/>
      <c r="Q45" s="258"/>
      <c r="R45" s="259"/>
      <c r="S45" s="250" t="s">
        <v>72</v>
      </c>
      <c r="T45" s="250"/>
      <c r="U45" s="250"/>
      <c r="V45" s="250"/>
      <c r="W45" s="250"/>
      <c r="X45" s="250"/>
      <c r="Y45" s="250"/>
      <c r="Z45" s="250"/>
      <c r="AA45" s="250"/>
      <c r="AB45" s="98">
        <v>45797</v>
      </c>
      <c r="AC45" s="98"/>
      <c r="AD45" s="98"/>
      <c r="AE45" s="98"/>
      <c r="AF45" s="253">
        <v>162183000</v>
      </c>
      <c r="AG45" s="250"/>
      <c r="AH45" s="250"/>
      <c r="AI45" s="257"/>
      <c r="AJ45" s="26"/>
      <c r="AK45" s="68">
        <v>610774434</v>
      </c>
    </row>
    <row r="46" spans="1:40" s="27" customFormat="1" ht="18.75" customHeight="1" x14ac:dyDescent="0.3">
      <c r="A46" s="185"/>
      <c r="B46" s="249" t="s">
        <v>134</v>
      </c>
      <c r="C46" s="250"/>
      <c r="D46" s="250"/>
      <c r="E46" s="98">
        <v>45800</v>
      </c>
      <c r="F46" s="98"/>
      <c r="G46" s="98"/>
      <c r="H46" s="252">
        <v>1331595292</v>
      </c>
      <c r="I46" s="252"/>
      <c r="J46" s="252"/>
      <c r="K46" s="252"/>
      <c r="L46" s="252"/>
      <c r="M46" s="252">
        <f>ROUND(+H46*0.7,0)</f>
        <v>932116704</v>
      </c>
      <c r="N46" s="252"/>
      <c r="O46" s="252"/>
      <c r="P46" s="252"/>
      <c r="Q46" s="258"/>
      <c r="R46" s="259"/>
      <c r="S46" s="94" t="s">
        <v>134</v>
      </c>
      <c r="T46" s="94"/>
      <c r="U46" s="94"/>
      <c r="V46" s="94"/>
      <c r="W46" s="94"/>
      <c r="X46" s="94"/>
      <c r="Y46" s="94"/>
      <c r="Z46" s="94"/>
      <c r="AA46" s="94"/>
      <c r="AB46" s="98">
        <v>45817</v>
      </c>
      <c r="AC46" s="98"/>
      <c r="AD46" s="98"/>
      <c r="AE46" s="98"/>
      <c r="AF46" s="253">
        <v>52503368</v>
      </c>
      <c r="AG46" s="250"/>
      <c r="AH46" s="250"/>
      <c r="AI46" s="257"/>
      <c r="AJ46" s="26"/>
      <c r="AK46" s="68">
        <v>99260109.590000004</v>
      </c>
    </row>
    <row r="47" spans="1:40" s="27" customFormat="1" ht="18.75" customHeight="1" x14ac:dyDescent="0.3">
      <c r="A47" s="185"/>
      <c r="B47" s="249" t="s">
        <v>136</v>
      </c>
      <c r="C47" s="250"/>
      <c r="D47" s="250"/>
      <c r="E47" s="98">
        <v>45856</v>
      </c>
      <c r="F47" s="98"/>
      <c r="G47" s="98"/>
      <c r="H47" s="252">
        <v>1131091048</v>
      </c>
      <c r="I47" s="252"/>
      <c r="J47" s="252"/>
      <c r="K47" s="252"/>
      <c r="L47" s="252"/>
      <c r="M47" s="252">
        <f>ROUND(+H47*0.7,0)</f>
        <v>791763734</v>
      </c>
      <c r="N47" s="252"/>
      <c r="O47" s="252"/>
      <c r="P47" s="252"/>
      <c r="Q47" s="258"/>
      <c r="R47" s="259"/>
      <c r="S47" s="94" t="s">
        <v>136</v>
      </c>
      <c r="T47" s="94"/>
      <c r="U47" s="94"/>
      <c r="V47" s="94"/>
      <c r="W47" s="94"/>
      <c r="X47" s="94"/>
      <c r="Y47" s="94"/>
      <c r="Z47" s="94"/>
      <c r="AA47" s="94"/>
      <c r="AB47" s="98">
        <v>45873</v>
      </c>
      <c r="AC47" s="98"/>
      <c r="AD47" s="98"/>
      <c r="AE47" s="98"/>
      <c r="AF47" s="253">
        <v>44597701</v>
      </c>
      <c r="AG47" s="250"/>
      <c r="AH47" s="250"/>
      <c r="AI47" s="257"/>
      <c r="AJ47" s="26"/>
      <c r="AK47" s="68">
        <f>+AK45+AK46</f>
        <v>710034543.59000003</v>
      </c>
    </row>
    <row r="48" spans="1:40" s="27" customFormat="1" ht="18.75" customHeight="1" x14ac:dyDescent="0.3">
      <c r="A48" s="185"/>
      <c r="B48" s="249" t="s">
        <v>138</v>
      </c>
      <c r="C48" s="250"/>
      <c r="D48" s="250"/>
      <c r="E48" s="98">
        <v>45869</v>
      </c>
      <c r="F48" s="98"/>
      <c r="G48" s="98"/>
      <c r="H48" s="252">
        <v>2351833475</v>
      </c>
      <c r="I48" s="252"/>
      <c r="J48" s="252"/>
      <c r="K48" s="252"/>
      <c r="L48" s="252"/>
      <c r="M48" s="252">
        <f>ROUND(+H48*0.7,1)</f>
        <v>1646283432.5</v>
      </c>
      <c r="N48" s="252"/>
      <c r="O48" s="252"/>
      <c r="P48" s="252"/>
      <c r="Q48" s="258"/>
      <c r="R48" s="259"/>
      <c r="S48" s="94" t="s">
        <v>138</v>
      </c>
      <c r="T48" s="94"/>
      <c r="U48" s="94"/>
      <c r="V48" s="94"/>
      <c r="W48" s="94"/>
      <c r="X48" s="94"/>
      <c r="Y48" s="94"/>
      <c r="Z48" s="94"/>
      <c r="AA48" s="94"/>
      <c r="AB48" s="98">
        <v>45873</v>
      </c>
      <c r="AC48" s="98"/>
      <c r="AD48" s="98"/>
      <c r="AE48" s="98"/>
      <c r="AF48" s="253">
        <v>92730261</v>
      </c>
      <c r="AG48" s="250"/>
      <c r="AH48" s="250"/>
      <c r="AI48" s="257"/>
      <c r="AJ48" s="26"/>
    </row>
    <row r="49" spans="1:39" s="27" customFormat="1" ht="18.75" customHeight="1" x14ac:dyDescent="0.3">
      <c r="A49" s="185"/>
      <c r="B49" s="249" t="s">
        <v>139</v>
      </c>
      <c r="C49" s="250"/>
      <c r="D49" s="250"/>
      <c r="E49" s="98">
        <v>45873</v>
      </c>
      <c r="F49" s="98"/>
      <c r="G49" s="98"/>
      <c r="H49" s="252">
        <v>860740433</v>
      </c>
      <c r="I49" s="252"/>
      <c r="J49" s="252"/>
      <c r="K49" s="252"/>
      <c r="L49" s="252"/>
      <c r="M49" s="252">
        <f>ROUND(+H49*0.7,0)</f>
        <v>602518303</v>
      </c>
      <c r="N49" s="252"/>
      <c r="O49" s="252"/>
      <c r="P49" s="252"/>
      <c r="Q49" s="258"/>
      <c r="R49" s="259"/>
      <c r="S49" s="94" t="s">
        <v>139</v>
      </c>
      <c r="T49" s="94"/>
      <c r="U49" s="94"/>
      <c r="V49" s="94"/>
      <c r="W49" s="94"/>
      <c r="X49" s="94"/>
      <c r="Y49" s="94"/>
      <c r="Z49" s="94"/>
      <c r="AA49" s="94"/>
      <c r="AB49" s="98">
        <v>45873</v>
      </c>
      <c r="AC49" s="98"/>
      <c r="AD49" s="98"/>
      <c r="AE49" s="98"/>
      <c r="AF49" s="253">
        <v>33938068</v>
      </c>
      <c r="AG49" s="250"/>
      <c r="AH49" s="250"/>
      <c r="AI49" s="257"/>
      <c r="AJ49" s="26"/>
    </row>
    <row r="50" spans="1:39" s="27" customFormat="1" ht="18.75" customHeight="1" x14ac:dyDescent="0.3">
      <c r="A50" s="185"/>
      <c r="B50" s="249" t="s">
        <v>142</v>
      </c>
      <c r="C50" s="250"/>
      <c r="D50" s="250"/>
      <c r="E50" s="98">
        <v>45937</v>
      </c>
      <c r="F50" s="98"/>
      <c r="G50" s="98"/>
      <c r="H50" s="252">
        <v>1934992860</v>
      </c>
      <c r="I50" s="252"/>
      <c r="J50" s="252"/>
      <c r="K50" s="252"/>
      <c r="L50" s="252"/>
      <c r="M50" s="252">
        <f>ROUND(+H50*0.7,0)</f>
        <v>1354495002</v>
      </c>
      <c r="N50" s="252"/>
      <c r="O50" s="252"/>
      <c r="P50" s="252"/>
      <c r="Q50" s="258"/>
      <c r="R50" s="259"/>
      <c r="S50" s="94" t="s">
        <v>142</v>
      </c>
      <c r="T50" s="94"/>
      <c r="U50" s="94"/>
      <c r="V50" s="94"/>
      <c r="W50" s="94"/>
      <c r="X50" s="94"/>
      <c r="Y50" s="94"/>
      <c r="Z50" s="94"/>
      <c r="AA50" s="94"/>
      <c r="AB50" s="98">
        <v>45946</v>
      </c>
      <c r="AC50" s="98"/>
      <c r="AD50" s="98"/>
      <c r="AE50" s="98"/>
      <c r="AF50" s="253">
        <v>76294685</v>
      </c>
      <c r="AG50" s="250"/>
      <c r="AH50" s="250"/>
      <c r="AI50" s="257"/>
      <c r="AJ50" s="26"/>
    </row>
    <row r="51" spans="1:39" s="27" customFormat="1" ht="18.75" customHeight="1" x14ac:dyDescent="0.3">
      <c r="A51" s="185"/>
      <c r="B51" s="249" t="s">
        <v>144</v>
      </c>
      <c r="C51" s="250"/>
      <c r="D51" s="250"/>
      <c r="E51" s="98">
        <v>45972</v>
      </c>
      <c r="F51" s="98"/>
      <c r="G51" s="98"/>
      <c r="H51" s="252">
        <v>985158901</v>
      </c>
      <c r="I51" s="252"/>
      <c r="J51" s="252"/>
      <c r="K51" s="252"/>
      <c r="L51" s="252"/>
      <c r="M51" s="252">
        <f>ROUND(+H51*0.7,0)</f>
        <v>689611231</v>
      </c>
      <c r="N51" s="252"/>
      <c r="O51" s="252"/>
      <c r="P51" s="252"/>
      <c r="Q51" s="258"/>
      <c r="R51" s="259"/>
      <c r="S51" s="94" t="s">
        <v>144</v>
      </c>
      <c r="T51" s="94"/>
      <c r="U51" s="94"/>
      <c r="V51" s="94"/>
      <c r="W51" s="94"/>
      <c r="X51" s="94"/>
      <c r="Y51" s="94"/>
      <c r="Z51" s="94"/>
      <c r="AA51" s="94"/>
      <c r="AB51" s="98">
        <v>45985</v>
      </c>
      <c r="AC51" s="98"/>
      <c r="AD51" s="98"/>
      <c r="AE51" s="98"/>
      <c r="AF51" s="253">
        <v>38843754</v>
      </c>
      <c r="AG51" s="250"/>
      <c r="AH51" s="250"/>
      <c r="AI51" s="257"/>
      <c r="AJ51" s="26"/>
      <c r="AK51" s="67">
        <f>+H44+SUM(M45:P58)</f>
        <v>26713469072.5</v>
      </c>
    </row>
    <row r="52" spans="1:39" s="27" customFormat="1" ht="18.75" customHeight="1" x14ac:dyDescent="0.3">
      <c r="A52" s="185"/>
      <c r="B52" s="249" t="s">
        <v>145</v>
      </c>
      <c r="C52" s="250"/>
      <c r="D52" s="250"/>
      <c r="E52" s="98">
        <v>46003</v>
      </c>
      <c r="F52" s="98"/>
      <c r="G52" s="98"/>
      <c r="H52" s="252">
        <v>2390862204</v>
      </c>
      <c r="I52" s="252"/>
      <c r="J52" s="252"/>
      <c r="K52" s="252"/>
      <c r="L52" s="252"/>
      <c r="M52" s="260">
        <f>ROUND(+H52*0.7,0)</f>
        <v>1673603543</v>
      </c>
      <c r="N52" s="261"/>
      <c r="O52" s="261"/>
      <c r="P52" s="262"/>
      <c r="Q52" s="254"/>
      <c r="R52" s="255"/>
      <c r="S52" s="94" t="s">
        <v>145</v>
      </c>
      <c r="T52" s="94"/>
      <c r="U52" s="94"/>
      <c r="V52" s="94"/>
      <c r="W52" s="94"/>
      <c r="X52" s="94"/>
      <c r="Y52" s="94"/>
      <c r="Z52" s="94"/>
      <c r="AA52" s="94"/>
      <c r="AB52" s="98">
        <v>45989</v>
      </c>
      <c r="AC52" s="98"/>
      <c r="AD52" s="98"/>
      <c r="AE52" s="98"/>
      <c r="AF52" s="253">
        <v>94269122</v>
      </c>
      <c r="AG52" s="250"/>
      <c r="AH52" s="250"/>
      <c r="AI52" s="257"/>
      <c r="AJ52" s="26"/>
      <c r="AK52" s="67">
        <f>+SUM(H45:L58)</f>
        <v>24244700715.279999</v>
      </c>
    </row>
    <row r="53" spans="1:39" s="27" customFormat="1" ht="18.75" customHeight="1" x14ac:dyDescent="0.3">
      <c r="A53" s="185"/>
      <c r="B53" s="249" t="s">
        <v>151</v>
      </c>
      <c r="C53" s="250"/>
      <c r="D53" s="250"/>
      <c r="E53" s="98">
        <v>46044</v>
      </c>
      <c r="F53" s="98"/>
      <c r="G53" s="98"/>
      <c r="H53" s="252">
        <v>4063396693.2800002</v>
      </c>
      <c r="I53" s="252"/>
      <c r="J53" s="252"/>
      <c r="K53" s="252"/>
      <c r="L53" s="252"/>
      <c r="M53" s="260">
        <f>ROUND(+H53*0.7,0)</f>
        <v>2844377685</v>
      </c>
      <c r="N53" s="261"/>
      <c r="O53" s="261"/>
      <c r="P53" s="262"/>
      <c r="Q53" s="254"/>
      <c r="R53" s="255"/>
      <c r="S53" s="94" t="s">
        <v>151</v>
      </c>
      <c r="T53" s="94"/>
      <c r="U53" s="94"/>
      <c r="V53" s="94"/>
      <c r="W53" s="94"/>
      <c r="X53" s="94"/>
      <c r="Y53" s="94"/>
      <c r="Z53" s="94"/>
      <c r="AA53" s="94"/>
      <c r="AB53" s="98">
        <v>46045</v>
      </c>
      <c r="AC53" s="98"/>
      <c r="AD53" s="98"/>
      <c r="AE53" s="98"/>
      <c r="AF53" s="253">
        <v>160179545</v>
      </c>
      <c r="AG53" s="250"/>
      <c r="AH53" s="250"/>
      <c r="AI53" s="257"/>
      <c r="AJ53" s="26"/>
      <c r="AK53" s="68">
        <f>+AK51+AF60</f>
        <v>27761326641.5</v>
      </c>
    </row>
    <row r="54" spans="1:39" s="27" customFormat="1" ht="18.75" customHeight="1" x14ac:dyDescent="0.3">
      <c r="A54" s="185"/>
      <c r="B54" s="249" t="s">
        <v>162</v>
      </c>
      <c r="C54" s="250"/>
      <c r="D54" s="250"/>
      <c r="E54" s="98">
        <v>46106</v>
      </c>
      <c r="F54" s="98"/>
      <c r="G54" s="98"/>
      <c r="H54" s="260">
        <v>710034544</v>
      </c>
      <c r="I54" s="261"/>
      <c r="J54" s="261"/>
      <c r="K54" s="261"/>
      <c r="L54" s="262"/>
      <c r="M54" s="260">
        <f t="shared" ref="M54:M55" si="0">ROUND(+H54*0.7,0)</f>
        <v>497024181</v>
      </c>
      <c r="N54" s="261"/>
      <c r="O54" s="261"/>
      <c r="P54" s="262"/>
      <c r="Q54" s="81"/>
      <c r="R54" s="91"/>
      <c r="S54" s="94" t="s">
        <v>162</v>
      </c>
      <c r="T54" s="94"/>
      <c r="U54" s="94"/>
      <c r="V54" s="94"/>
      <c r="W54" s="94"/>
      <c r="X54" s="94"/>
      <c r="Y54" s="94"/>
      <c r="Z54" s="94"/>
      <c r="AA54" s="94"/>
      <c r="AB54" s="98">
        <v>46119</v>
      </c>
      <c r="AC54" s="98"/>
      <c r="AD54" s="98"/>
      <c r="AE54" s="98"/>
      <c r="AF54" s="95">
        <v>68630084</v>
      </c>
      <c r="AG54" s="96"/>
      <c r="AH54" s="96"/>
      <c r="AI54" s="97"/>
      <c r="AJ54" s="26"/>
      <c r="AK54" s="68"/>
    </row>
    <row r="55" spans="1:39" s="27" customFormat="1" ht="18.75" customHeight="1" x14ac:dyDescent="0.3">
      <c r="A55" s="185"/>
      <c r="B55" s="249" t="s">
        <v>163</v>
      </c>
      <c r="C55" s="250"/>
      <c r="D55" s="250"/>
      <c r="E55" s="98">
        <v>46106</v>
      </c>
      <c r="F55" s="98"/>
      <c r="G55" s="98"/>
      <c r="H55" s="260">
        <v>1030167541</v>
      </c>
      <c r="I55" s="261"/>
      <c r="J55" s="261"/>
      <c r="K55" s="261"/>
      <c r="L55" s="262"/>
      <c r="M55" s="260">
        <f t="shared" si="0"/>
        <v>721117279</v>
      </c>
      <c r="N55" s="261"/>
      <c r="O55" s="261"/>
      <c r="P55" s="262"/>
      <c r="Q55" s="81"/>
      <c r="R55" s="91"/>
      <c r="S55" s="94" t="s">
        <v>163</v>
      </c>
      <c r="T55" s="94"/>
      <c r="U55" s="94"/>
      <c r="V55" s="94"/>
      <c r="W55" s="94"/>
      <c r="X55" s="94"/>
      <c r="Y55" s="94"/>
      <c r="Z55" s="94"/>
      <c r="AA55" s="94"/>
      <c r="AB55" s="98">
        <v>46139</v>
      </c>
      <c r="AC55" s="98"/>
      <c r="AD55" s="98"/>
      <c r="AE55" s="98"/>
      <c r="AF55" s="95">
        <v>95390696</v>
      </c>
      <c r="AG55" s="96"/>
      <c r="AH55" s="96"/>
      <c r="AI55" s="97"/>
      <c r="AJ55" s="26"/>
      <c r="AK55" s="68"/>
    </row>
    <row r="56" spans="1:39" s="27" customFormat="1" ht="18.75" customHeight="1" x14ac:dyDescent="0.3">
      <c r="A56" s="185"/>
      <c r="B56" s="249" t="s">
        <v>165</v>
      </c>
      <c r="C56" s="250"/>
      <c r="D56" s="250"/>
      <c r="E56" s="277"/>
      <c r="F56" s="278"/>
      <c r="G56" s="279"/>
      <c r="H56" s="260">
        <v>916010037</v>
      </c>
      <c r="I56" s="261"/>
      <c r="J56" s="261"/>
      <c r="K56" s="261"/>
      <c r="L56" s="262"/>
      <c r="M56" s="260">
        <f t="shared" ref="M56" si="1">ROUND(+H56*0.7,0)</f>
        <v>641207026</v>
      </c>
      <c r="N56" s="261"/>
      <c r="O56" s="261"/>
      <c r="P56" s="262"/>
      <c r="Q56" s="81"/>
      <c r="R56" s="91"/>
      <c r="S56" s="94" t="s">
        <v>165</v>
      </c>
      <c r="T56" s="94"/>
      <c r="U56" s="94"/>
      <c r="V56" s="94"/>
      <c r="W56" s="94"/>
      <c r="X56" s="94"/>
      <c r="Y56" s="94"/>
      <c r="Z56" s="94"/>
      <c r="AA56" s="94"/>
      <c r="AB56" s="98">
        <v>46167</v>
      </c>
      <c r="AC56" s="98"/>
      <c r="AD56" s="98"/>
      <c r="AE56" s="98"/>
      <c r="AF56" s="95">
        <v>128297285</v>
      </c>
      <c r="AG56" s="96"/>
      <c r="AH56" s="96"/>
      <c r="AI56" s="97"/>
      <c r="AJ56" s="26"/>
      <c r="AK56" s="68"/>
    </row>
    <row r="57" spans="1:39" s="27" customFormat="1" ht="18.75" customHeight="1" x14ac:dyDescent="0.3">
      <c r="A57" s="185"/>
      <c r="B57" s="249" t="s">
        <v>166</v>
      </c>
      <c r="C57" s="250"/>
      <c r="D57" s="250"/>
      <c r="E57" s="277"/>
      <c r="F57" s="278"/>
      <c r="G57" s="279"/>
      <c r="H57" s="260">
        <v>1501720000</v>
      </c>
      <c r="I57" s="261"/>
      <c r="J57" s="261"/>
      <c r="K57" s="261"/>
      <c r="L57" s="262"/>
      <c r="M57" s="260">
        <f t="shared" ref="M57" si="2">ROUND(+H57*0.7,0)</f>
        <v>1051204000</v>
      </c>
      <c r="N57" s="261"/>
      <c r="O57" s="261"/>
      <c r="P57" s="262"/>
      <c r="Q57" s="81"/>
      <c r="R57" s="91"/>
      <c r="S57" s="82"/>
      <c r="T57" s="83"/>
      <c r="U57" s="83"/>
      <c r="V57" s="83"/>
      <c r="W57" s="83"/>
      <c r="X57" s="83"/>
      <c r="Y57" s="83"/>
      <c r="Z57" s="83"/>
      <c r="AA57" s="84"/>
      <c r="AB57" s="78"/>
      <c r="AC57" s="79"/>
      <c r="AD57" s="79"/>
      <c r="AE57" s="80"/>
      <c r="AF57" s="85"/>
      <c r="AG57" s="77"/>
      <c r="AH57" s="77"/>
      <c r="AI57" s="92"/>
      <c r="AJ57" s="26"/>
      <c r="AK57" s="68"/>
    </row>
    <row r="58" spans="1:39" s="27" customFormat="1" ht="18.75" customHeight="1" x14ac:dyDescent="0.3">
      <c r="A58" s="185"/>
      <c r="B58" s="249" t="s">
        <v>167</v>
      </c>
      <c r="C58" s="250"/>
      <c r="D58" s="250"/>
      <c r="E58" s="78"/>
      <c r="F58" s="79"/>
      <c r="G58" s="80"/>
      <c r="H58" s="260">
        <v>923797414</v>
      </c>
      <c r="I58" s="261"/>
      <c r="J58" s="261"/>
      <c r="K58" s="261"/>
      <c r="L58" s="262"/>
      <c r="M58" s="260">
        <f t="shared" ref="M58" si="3">ROUND(+H58*0.7,0)</f>
        <v>646658190</v>
      </c>
      <c r="N58" s="261"/>
      <c r="O58" s="261"/>
      <c r="P58" s="262"/>
      <c r="Q58" s="81"/>
      <c r="R58" s="91"/>
      <c r="S58" s="82"/>
      <c r="T58" s="83"/>
      <c r="U58" s="83"/>
      <c r="V58" s="83"/>
      <c r="W58" s="83"/>
      <c r="X58" s="83"/>
      <c r="Y58" s="83"/>
      <c r="Z58" s="83"/>
      <c r="AA58" s="84"/>
      <c r="AB58" s="78"/>
      <c r="AC58" s="79"/>
      <c r="AD58" s="79"/>
      <c r="AE58" s="80"/>
      <c r="AF58" s="85"/>
      <c r="AG58" s="77"/>
      <c r="AH58" s="77"/>
      <c r="AI58" s="92"/>
      <c r="AJ58" s="26"/>
      <c r="AK58" s="68"/>
    </row>
    <row r="59" spans="1:39" s="27" customFormat="1" ht="18.75" customHeight="1" x14ac:dyDescent="0.3">
      <c r="A59" s="185"/>
      <c r="B59" s="280"/>
      <c r="C59" s="281"/>
      <c r="D59" s="282"/>
      <c r="E59" s="277"/>
      <c r="F59" s="278"/>
      <c r="G59" s="279"/>
      <c r="H59" s="260">
        <f>+SUM(H45:L57)</f>
        <v>23320903301.279999</v>
      </c>
      <c r="I59" s="261"/>
      <c r="J59" s="261"/>
      <c r="K59" s="261"/>
      <c r="L59" s="262"/>
      <c r="M59" s="74"/>
      <c r="N59" s="75"/>
      <c r="O59" s="75"/>
      <c r="P59" s="76"/>
      <c r="Q59" s="255"/>
      <c r="R59" s="387"/>
      <c r="S59" s="375"/>
      <c r="T59" s="376"/>
      <c r="U59" s="376"/>
      <c r="V59" s="376"/>
      <c r="W59" s="376"/>
      <c r="X59" s="376"/>
      <c r="Y59" s="376"/>
      <c r="Z59" s="376"/>
      <c r="AA59" s="377"/>
      <c r="AB59" s="277"/>
      <c r="AC59" s="278"/>
      <c r="AD59" s="278"/>
      <c r="AE59" s="279"/>
      <c r="AF59" s="95"/>
      <c r="AG59" s="96"/>
      <c r="AH59" s="96"/>
      <c r="AI59" s="97"/>
      <c r="AJ59" s="26"/>
      <c r="AK59" s="68"/>
    </row>
    <row r="60" spans="1:39" s="25" customFormat="1" ht="18.75" customHeight="1" x14ac:dyDescent="0.3">
      <c r="A60" s="185"/>
      <c r="B60" s="244" t="s">
        <v>73</v>
      </c>
      <c r="C60" s="94"/>
      <c r="D60" s="94"/>
      <c r="E60" s="94"/>
      <c r="F60" s="94"/>
      <c r="G60" s="94"/>
      <c r="H60" s="272">
        <f>+H44+M60</f>
        <v>26713469072.5</v>
      </c>
      <c r="I60" s="273"/>
      <c r="J60" s="273"/>
      <c r="K60" s="273"/>
      <c r="L60" s="273"/>
      <c r="M60" s="274">
        <f>SUM(M44:P58)</f>
        <v>16971290501.5</v>
      </c>
      <c r="N60" s="94"/>
      <c r="O60" s="94"/>
      <c r="P60" s="94"/>
      <c r="Q60" s="275"/>
      <c r="R60" s="275"/>
      <c r="S60" s="94" t="s">
        <v>74</v>
      </c>
      <c r="T60" s="94"/>
      <c r="U60" s="94"/>
      <c r="V60" s="94"/>
      <c r="W60" s="94"/>
      <c r="X60" s="94"/>
      <c r="Y60" s="94"/>
      <c r="Z60" s="94"/>
      <c r="AA60" s="94"/>
      <c r="AB60" s="276"/>
      <c r="AC60" s="276"/>
      <c r="AD60" s="276"/>
      <c r="AE60" s="276"/>
      <c r="AF60" s="274">
        <f>+SUM(AF45:AI56)</f>
        <v>1047857569</v>
      </c>
      <c r="AG60" s="94"/>
      <c r="AH60" s="94"/>
      <c r="AI60" s="248"/>
      <c r="AK60" s="69">
        <f>+AK53/I17</f>
        <v>0.82220222190746983</v>
      </c>
    </row>
    <row r="61" spans="1:39" s="25" customFormat="1" ht="18.75" customHeight="1" thickBot="1" x14ac:dyDescent="0.35">
      <c r="A61" s="185"/>
      <c r="B61" s="263" t="s">
        <v>75</v>
      </c>
      <c r="C61" s="264"/>
      <c r="D61" s="264"/>
      <c r="E61" s="264"/>
      <c r="F61" s="264"/>
      <c r="G61" s="264"/>
      <c r="H61" s="265">
        <f>+G34-H60</f>
        <v>5760459496.5</v>
      </c>
      <c r="I61" s="266"/>
      <c r="J61" s="266"/>
      <c r="K61" s="266"/>
      <c r="L61" s="266"/>
      <c r="M61" s="266"/>
      <c r="N61" s="266"/>
      <c r="O61" s="266"/>
      <c r="P61" s="267"/>
      <c r="Q61" s="268"/>
      <c r="R61" s="268"/>
      <c r="S61" s="264" t="s">
        <v>75</v>
      </c>
      <c r="T61" s="264"/>
      <c r="U61" s="264"/>
      <c r="V61" s="264"/>
      <c r="W61" s="264"/>
      <c r="X61" s="264"/>
      <c r="Y61" s="264"/>
      <c r="Z61" s="264"/>
      <c r="AA61" s="264"/>
      <c r="AB61" s="269"/>
      <c r="AC61" s="269"/>
      <c r="AD61" s="269"/>
      <c r="AE61" s="269"/>
      <c r="AF61" s="270">
        <f>+X34-AF60</f>
        <v>232554461</v>
      </c>
      <c r="AG61" s="270"/>
      <c r="AH61" s="270"/>
      <c r="AI61" s="271"/>
      <c r="AK61" s="93">
        <f>+H60/(G34+X34)</f>
        <v>0.79140841143528096</v>
      </c>
    </row>
    <row r="62" spans="1:39" s="25" customFormat="1" ht="16.2" thickBot="1" x14ac:dyDescent="0.35">
      <c r="A62" s="185"/>
      <c r="B62" s="283"/>
      <c r="C62" s="283"/>
      <c r="D62" s="283"/>
      <c r="E62" s="283"/>
      <c r="F62" s="283"/>
      <c r="G62" s="283"/>
      <c r="H62" s="283"/>
      <c r="I62" s="283"/>
      <c r="J62" s="283"/>
      <c r="K62" s="283"/>
      <c r="L62" s="283"/>
      <c r="M62" s="283"/>
      <c r="N62" s="283"/>
      <c r="O62" s="283"/>
      <c r="P62" s="283"/>
      <c r="Q62" s="283"/>
      <c r="R62" s="283"/>
      <c r="S62" s="283"/>
      <c r="T62" s="283"/>
      <c r="U62" s="283"/>
      <c r="V62" s="283"/>
      <c r="W62" s="283"/>
      <c r="X62" s="283"/>
      <c r="Y62" s="283"/>
      <c r="Z62" s="283"/>
      <c r="AA62" s="283"/>
      <c r="AB62" s="283"/>
      <c r="AC62" s="283"/>
      <c r="AD62" s="283"/>
      <c r="AE62" s="283"/>
      <c r="AF62" s="283"/>
      <c r="AG62" s="283"/>
      <c r="AH62" s="283"/>
      <c r="AI62" s="283"/>
      <c r="AJ62" s="28"/>
      <c r="AM62" s="66"/>
    </row>
    <row r="63" spans="1:39" s="24" customFormat="1" ht="18.75" customHeight="1" thickBot="1" x14ac:dyDescent="0.35">
      <c r="A63" s="185"/>
      <c r="B63" s="134" t="s">
        <v>76</v>
      </c>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6"/>
      <c r="AJ63" s="23"/>
    </row>
    <row r="64" spans="1:39" s="30" customFormat="1" ht="18.75" customHeight="1" x14ac:dyDescent="0.25">
      <c r="A64" s="185"/>
      <c r="B64" s="284" t="s">
        <v>77</v>
      </c>
      <c r="C64" s="285"/>
      <c r="D64" s="285"/>
      <c r="E64" s="285"/>
      <c r="F64" s="285"/>
      <c r="G64" s="285"/>
      <c r="H64" s="285"/>
      <c r="I64" s="285"/>
      <c r="J64" s="285"/>
      <c r="K64" s="285"/>
      <c r="L64" s="285"/>
      <c r="M64" s="285"/>
      <c r="N64" s="285"/>
      <c r="O64" s="285"/>
      <c r="P64" s="285"/>
      <c r="Q64" s="285"/>
      <c r="R64" s="286"/>
      <c r="S64" s="287" t="s">
        <v>78</v>
      </c>
      <c r="T64" s="288"/>
      <c r="U64" s="288"/>
      <c r="V64" s="288"/>
      <c r="W64" s="288"/>
      <c r="X64" s="288"/>
      <c r="Y64" s="288"/>
      <c r="Z64" s="288"/>
      <c r="AA64" s="288"/>
      <c r="AB64" s="288"/>
      <c r="AC64" s="288"/>
      <c r="AD64" s="288"/>
      <c r="AE64" s="288"/>
      <c r="AF64" s="288"/>
      <c r="AG64" s="288"/>
      <c r="AH64" s="288"/>
      <c r="AI64" s="289"/>
      <c r="AJ64" s="29"/>
      <c r="AK64" s="88">
        <f>+SUM(H45:L55)</f>
        <v>20903173264.279999</v>
      </c>
    </row>
    <row r="65" spans="1:40" s="24" customFormat="1" ht="18.75" customHeight="1" x14ac:dyDescent="0.3">
      <c r="A65" s="185"/>
      <c r="B65" s="290" t="s">
        <v>64</v>
      </c>
      <c r="C65" s="291"/>
      <c r="D65" s="291"/>
      <c r="E65" s="291"/>
      <c r="F65" s="292"/>
      <c r="G65" s="293" t="s">
        <v>79</v>
      </c>
      <c r="H65" s="291"/>
      <c r="I65" s="291"/>
      <c r="J65" s="292"/>
      <c r="K65" s="293" t="s">
        <v>80</v>
      </c>
      <c r="L65" s="291"/>
      <c r="M65" s="291"/>
      <c r="N65" s="292"/>
      <c r="O65" s="293" t="s">
        <v>81</v>
      </c>
      <c r="P65" s="291"/>
      <c r="Q65" s="291"/>
      <c r="R65" s="294"/>
      <c r="S65" s="290" t="s">
        <v>64</v>
      </c>
      <c r="T65" s="291"/>
      <c r="U65" s="291"/>
      <c r="V65" s="292"/>
      <c r="W65" s="293" t="s">
        <v>79</v>
      </c>
      <c r="X65" s="291"/>
      <c r="Y65" s="291"/>
      <c r="Z65" s="292"/>
      <c r="AA65" s="293" t="s">
        <v>80</v>
      </c>
      <c r="AB65" s="291"/>
      <c r="AC65" s="291"/>
      <c r="AD65" s="292"/>
      <c r="AE65" s="293" t="s">
        <v>81</v>
      </c>
      <c r="AF65" s="291"/>
      <c r="AG65" s="291"/>
      <c r="AH65" s="291"/>
      <c r="AI65" s="294"/>
      <c r="AJ65" s="25"/>
      <c r="AK65" s="86">
        <f>+SUM(M45:P55)</f>
        <v>14632221285.5</v>
      </c>
      <c r="AL65" s="31"/>
      <c r="AM65" s="31"/>
      <c r="AN65" s="32"/>
    </row>
    <row r="66" spans="1:40" s="24" customFormat="1" ht="18.75" customHeight="1" x14ac:dyDescent="0.3">
      <c r="A66" s="185"/>
      <c r="B66" s="307" t="s">
        <v>82</v>
      </c>
      <c r="C66" s="308"/>
      <c r="D66" s="308"/>
      <c r="E66" s="308"/>
      <c r="F66" s="309"/>
      <c r="G66" s="310">
        <v>0.90300000000000002</v>
      </c>
      <c r="H66" s="311"/>
      <c r="I66" s="311"/>
      <c r="J66" s="312"/>
      <c r="K66" s="310">
        <f>O66-G66</f>
        <v>1.8299999999999983E-2</v>
      </c>
      <c r="L66" s="311"/>
      <c r="M66" s="311"/>
      <c r="N66" s="312"/>
      <c r="O66" s="310">
        <v>0.92130000000000001</v>
      </c>
      <c r="P66" s="313"/>
      <c r="Q66" s="313"/>
      <c r="R66" s="314"/>
      <c r="S66" s="307" t="s">
        <v>82</v>
      </c>
      <c r="T66" s="308"/>
      <c r="U66" s="308"/>
      <c r="V66" s="309"/>
      <c r="W66" s="301">
        <v>0.92130000000000001</v>
      </c>
      <c r="X66" s="302"/>
      <c r="Y66" s="302"/>
      <c r="Z66" s="303"/>
      <c r="AA66" s="301">
        <f>+AE66-W66</f>
        <v>0</v>
      </c>
      <c r="AB66" s="302"/>
      <c r="AC66" s="302"/>
      <c r="AD66" s="303"/>
      <c r="AE66" s="301">
        <f>+O66</f>
        <v>0.92130000000000001</v>
      </c>
      <c r="AF66" s="302"/>
      <c r="AG66" s="302"/>
      <c r="AH66" s="302"/>
      <c r="AI66" s="381"/>
      <c r="AJ66" s="25"/>
      <c r="AK66" s="89">
        <f>+AK64-AK65</f>
        <v>6270951978.7799988</v>
      </c>
      <c r="AL66" s="31"/>
      <c r="AM66" s="31"/>
      <c r="AN66" s="32"/>
    </row>
    <row r="67" spans="1:40" s="24" customFormat="1" ht="18.75" customHeight="1" x14ac:dyDescent="0.3">
      <c r="A67" s="185"/>
      <c r="B67" s="307" t="s">
        <v>83</v>
      </c>
      <c r="C67" s="308"/>
      <c r="D67" s="308"/>
      <c r="E67" s="308"/>
      <c r="F67" s="309"/>
      <c r="G67" s="310">
        <v>0.88100000000000001</v>
      </c>
      <c r="H67" s="311"/>
      <c r="I67" s="311"/>
      <c r="J67" s="312"/>
      <c r="K67" s="310">
        <f>O67-G67</f>
        <v>4.0300000000000002E-2</v>
      </c>
      <c r="L67" s="311"/>
      <c r="M67" s="311"/>
      <c r="N67" s="312"/>
      <c r="O67" s="310">
        <v>0.92130000000000001</v>
      </c>
      <c r="P67" s="313"/>
      <c r="Q67" s="313"/>
      <c r="R67" s="314"/>
      <c r="S67" s="307" t="s">
        <v>83</v>
      </c>
      <c r="T67" s="308"/>
      <c r="U67" s="308"/>
      <c r="V67" s="309"/>
      <c r="W67" s="301">
        <v>0.74909999999999999</v>
      </c>
      <c r="X67" s="302"/>
      <c r="Y67" s="302"/>
      <c r="Z67" s="303"/>
      <c r="AA67" s="301">
        <f>+AE67-W67</f>
        <v>7.3102221907469844E-2</v>
      </c>
      <c r="AB67" s="302"/>
      <c r="AC67" s="302"/>
      <c r="AD67" s="303"/>
      <c r="AE67" s="301">
        <f>+AK60</f>
        <v>0.82220222190746983</v>
      </c>
      <c r="AF67" s="302"/>
      <c r="AG67" s="302"/>
      <c r="AH67" s="302"/>
      <c r="AI67" s="381"/>
      <c r="AJ67" s="25"/>
      <c r="AK67" s="31">
        <f>+AK66/H44</f>
        <v>0.64369092940330985</v>
      </c>
      <c r="AL67" s="31"/>
      <c r="AM67" s="33"/>
    </row>
    <row r="68" spans="1:40" s="35" customFormat="1" ht="18.75" customHeight="1" thickBot="1" x14ac:dyDescent="0.35">
      <c r="A68" s="185"/>
      <c r="B68" s="298" t="s">
        <v>84</v>
      </c>
      <c r="C68" s="299"/>
      <c r="D68" s="299"/>
      <c r="E68" s="299"/>
      <c r="F68" s="300"/>
      <c r="G68" s="382">
        <f>G67-G66</f>
        <v>-2.200000000000002E-2</v>
      </c>
      <c r="H68" s="383"/>
      <c r="I68" s="383"/>
      <c r="J68" s="384"/>
      <c r="K68" s="304">
        <f>K66-K67</f>
        <v>-2.200000000000002E-2</v>
      </c>
      <c r="L68" s="385"/>
      <c r="M68" s="385"/>
      <c r="N68" s="386"/>
      <c r="O68" s="304">
        <f>O66-O67</f>
        <v>0</v>
      </c>
      <c r="P68" s="385"/>
      <c r="Q68" s="385"/>
      <c r="R68" s="386"/>
      <c r="S68" s="298" t="s">
        <v>84</v>
      </c>
      <c r="T68" s="299"/>
      <c r="U68" s="299"/>
      <c r="V68" s="300"/>
      <c r="W68" s="301">
        <f>+W66-W67</f>
        <v>0.17220000000000002</v>
      </c>
      <c r="X68" s="302"/>
      <c r="Y68" s="302"/>
      <c r="Z68" s="303"/>
      <c r="AA68" s="301">
        <f>AA66-AA67</f>
        <v>-7.3102221907469844E-2</v>
      </c>
      <c r="AB68" s="302"/>
      <c r="AC68" s="302"/>
      <c r="AD68" s="303"/>
      <c r="AE68" s="304">
        <f>AE67-AE66</f>
        <v>-9.9097778092530175E-2</v>
      </c>
      <c r="AF68" s="305"/>
      <c r="AG68" s="305"/>
      <c r="AH68" s="305"/>
      <c r="AI68" s="306"/>
      <c r="AJ68" s="34"/>
      <c r="AK68" s="87">
        <f>+H44*(1-AK67)</f>
        <v>3471226592.2200007</v>
      </c>
      <c r="AL68" s="36"/>
      <c r="AM68" s="37"/>
    </row>
    <row r="69" spans="1:40" s="24" customFormat="1" ht="18.75" customHeight="1" x14ac:dyDescent="0.35">
      <c r="A69" s="185"/>
      <c r="B69" s="295" t="s">
        <v>85</v>
      </c>
      <c r="C69" s="296"/>
      <c r="D69" s="296"/>
      <c r="E69" s="296"/>
      <c r="F69" s="296"/>
      <c r="G69" s="296"/>
      <c r="H69" s="296"/>
      <c r="I69" s="296"/>
      <c r="J69" s="296"/>
      <c r="K69" s="296"/>
      <c r="L69" s="296"/>
      <c r="M69" s="296"/>
      <c r="N69" s="296"/>
      <c r="O69" s="296"/>
      <c r="P69" s="296"/>
      <c r="Q69" s="296"/>
      <c r="R69" s="296"/>
      <c r="S69" s="296"/>
      <c r="T69" s="296"/>
      <c r="U69" s="296"/>
      <c r="V69" s="296"/>
      <c r="W69" s="296"/>
      <c r="X69" s="296"/>
      <c r="Y69" s="296"/>
      <c r="Z69" s="296"/>
      <c r="AA69" s="296"/>
      <c r="AB69" s="296"/>
      <c r="AC69" s="296"/>
      <c r="AD69" s="296"/>
      <c r="AE69" s="296"/>
      <c r="AF69" s="296"/>
      <c r="AG69" s="296"/>
      <c r="AH69" s="296"/>
      <c r="AI69" s="297"/>
      <c r="AJ69" s="25"/>
      <c r="AK69" s="86">
        <f>+H61</f>
        <v>5760459496.5</v>
      </c>
    </row>
    <row r="70" spans="1:40" s="24" customFormat="1" ht="18.75" customHeight="1" x14ac:dyDescent="0.3">
      <c r="A70" s="185"/>
      <c r="B70" s="378" t="s">
        <v>86</v>
      </c>
      <c r="C70" s="379"/>
      <c r="D70" s="379"/>
      <c r="E70" s="379"/>
      <c r="F70" s="379"/>
      <c r="G70" s="379"/>
      <c r="H70" s="379"/>
      <c r="I70" s="379"/>
      <c r="J70" s="379"/>
      <c r="K70" s="379"/>
      <c r="L70" s="379"/>
      <c r="M70" s="379"/>
      <c r="N70" s="379"/>
      <c r="O70" s="379"/>
      <c r="P70" s="379"/>
      <c r="Q70" s="379"/>
      <c r="R70" s="379"/>
      <c r="S70" s="379"/>
      <c r="T70" s="379"/>
      <c r="U70" s="379"/>
      <c r="V70" s="379"/>
      <c r="W70" s="379"/>
      <c r="X70" s="379"/>
      <c r="Y70" s="379"/>
      <c r="Z70" s="379"/>
      <c r="AA70" s="379"/>
      <c r="AB70" s="379"/>
      <c r="AC70" s="379"/>
      <c r="AD70" s="379"/>
      <c r="AE70" s="379"/>
      <c r="AF70" s="379"/>
      <c r="AG70" s="379"/>
      <c r="AH70" s="379"/>
      <c r="AI70" s="380"/>
      <c r="AJ70" s="25"/>
      <c r="AK70" s="86">
        <f>+AK68+AK69</f>
        <v>9231686088.7200012</v>
      </c>
    </row>
    <row r="71" spans="1:40" s="24" customFormat="1" ht="18.75" customHeight="1" x14ac:dyDescent="0.3">
      <c r="A71" s="185"/>
      <c r="B71" s="64"/>
      <c r="C71" s="38"/>
      <c r="D71" s="39" t="s">
        <v>87</v>
      </c>
      <c r="E71" s="320">
        <v>70431445.280000001</v>
      </c>
      <c r="F71" s="320"/>
      <c r="G71" s="321">
        <v>45355</v>
      </c>
      <c r="H71" s="322"/>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25"/>
      <c r="AK71" s="86">
        <f>+AK64+AK70</f>
        <v>30134859353</v>
      </c>
    </row>
    <row r="72" spans="1:40" s="24" customFormat="1" ht="18.75" customHeight="1" x14ac:dyDescent="0.3">
      <c r="A72" s="185"/>
      <c r="B72" s="70"/>
      <c r="C72" s="38"/>
      <c r="D72" s="39" t="s">
        <v>88</v>
      </c>
      <c r="E72" s="320">
        <v>203993673.19</v>
      </c>
      <c r="F72" s="320"/>
      <c r="G72" s="321">
        <v>45370</v>
      </c>
      <c r="H72" s="322"/>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25"/>
    </row>
    <row r="73" spans="1:40" s="24" customFormat="1" ht="18.75" customHeight="1" x14ac:dyDescent="0.3">
      <c r="A73" s="185"/>
      <c r="B73" s="70"/>
      <c r="C73" s="38"/>
      <c r="D73" s="39" t="s">
        <v>89</v>
      </c>
      <c r="E73" s="320">
        <v>208633571.44</v>
      </c>
      <c r="F73" s="320"/>
      <c r="G73" s="321">
        <v>45406</v>
      </c>
      <c r="H73" s="322"/>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25"/>
    </row>
    <row r="74" spans="1:40" s="24" customFormat="1" ht="18.75" customHeight="1" x14ac:dyDescent="0.3">
      <c r="A74" s="185"/>
      <c r="B74" s="70"/>
      <c r="C74" s="38"/>
      <c r="D74" s="39" t="s">
        <v>90</v>
      </c>
      <c r="E74" s="320">
        <v>202093483.44999999</v>
      </c>
      <c r="F74" s="320"/>
      <c r="G74" s="321">
        <v>45436</v>
      </c>
      <c r="H74" s="322"/>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25"/>
    </row>
    <row r="75" spans="1:40" s="24" customFormat="1" ht="18.75" customHeight="1" x14ac:dyDescent="0.3">
      <c r="A75" s="185"/>
      <c r="B75" s="70"/>
      <c r="C75" s="38"/>
      <c r="D75" s="39" t="s">
        <v>91</v>
      </c>
      <c r="E75" s="320">
        <v>208790623.36000001</v>
      </c>
      <c r="F75" s="320"/>
      <c r="G75" s="321">
        <v>45462</v>
      </c>
      <c r="H75" s="322"/>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25"/>
    </row>
    <row r="76" spans="1:40" s="24" customFormat="1" ht="18.75" customHeight="1" x14ac:dyDescent="0.3">
      <c r="A76" s="185"/>
      <c r="B76" s="70"/>
      <c r="C76" s="38"/>
      <c r="D76" s="39" t="s">
        <v>92</v>
      </c>
      <c r="E76" s="320">
        <v>201885740.41</v>
      </c>
      <c r="F76" s="320"/>
      <c r="G76" s="321">
        <v>45498</v>
      </c>
      <c r="H76" s="322"/>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25"/>
    </row>
    <row r="77" spans="1:40" s="24" customFormat="1" ht="18.75" customHeight="1" x14ac:dyDescent="0.3">
      <c r="A77" s="185"/>
      <c r="B77" s="70"/>
      <c r="C77" s="38"/>
      <c r="D77" s="39" t="s">
        <v>93</v>
      </c>
      <c r="E77" s="320">
        <v>208826681.81</v>
      </c>
      <c r="F77" s="320"/>
      <c r="G77" s="321">
        <v>45519</v>
      </c>
      <c r="H77" s="322"/>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25"/>
      <c r="AK77" s="86">
        <f>+X34*AE67</f>
        <v>1052757616.0230539</v>
      </c>
    </row>
    <row r="78" spans="1:40" s="24" customFormat="1" ht="18.75" customHeight="1" x14ac:dyDescent="0.3">
      <c r="A78" s="185"/>
      <c r="B78" s="70"/>
      <c r="C78" s="38"/>
      <c r="D78" s="39" t="s">
        <v>94</v>
      </c>
      <c r="E78" s="320">
        <v>184554631.58000001</v>
      </c>
      <c r="F78" s="320"/>
      <c r="G78" s="321">
        <v>45548</v>
      </c>
      <c r="H78" s="322">
        <v>45548</v>
      </c>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25"/>
      <c r="AK78" s="86">
        <f>+X34-AK77</f>
        <v>227654413.97694612</v>
      </c>
    </row>
    <row r="79" spans="1:40" s="24" customFormat="1" ht="18.75" customHeight="1" x14ac:dyDescent="0.3">
      <c r="A79" s="185"/>
      <c r="B79" s="70"/>
      <c r="C79" s="38"/>
      <c r="D79" s="39" t="s">
        <v>95</v>
      </c>
      <c r="E79" s="320">
        <v>175042999.94999999</v>
      </c>
      <c r="F79" s="320"/>
      <c r="G79" s="321">
        <v>45593</v>
      </c>
      <c r="H79" s="322"/>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25"/>
    </row>
    <row r="80" spans="1:40" s="24" customFormat="1" ht="18.75" customHeight="1" x14ac:dyDescent="0.3">
      <c r="A80" s="185"/>
      <c r="B80" s="70"/>
      <c r="C80" s="38"/>
      <c r="D80" s="39" t="s">
        <v>96</v>
      </c>
      <c r="E80" s="320">
        <v>136309883.96000001</v>
      </c>
      <c r="F80" s="320"/>
      <c r="G80" s="321">
        <v>45616</v>
      </c>
      <c r="H80" s="322"/>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25"/>
    </row>
    <row r="81" spans="1:36" s="24" customFormat="1" ht="18.75" customHeight="1" x14ac:dyDescent="0.3">
      <c r="A81" s="185"/>
      <c r="B81" s="70"/>
      <c r="C81" s="38"/>
      <c r="D81" s="39" t="s">
        <v>97</v>
      </c>
      <c r="E81" s="320">
        <v>104670805.05</v>
      </c>
      <c r="F81" s="320"/>
      <c r="G81" s="321">
        <v>45653</v>
      </c>
      <c r="H81" s="322"/>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25"/>
    </row>
    <row r="82" spans="1:36" s="24" customFormat="1" ht="18.75" customHeight="1" x14ac:dyDescent="0.3">
      <c r="A82" s="185"/>
      <c r="B82" s="70"/>
      <c r="C82" s="38"/>
      <c r="D82" s="39" t="s">
        <v>98</v>
      </c>
      <c r="E82" s="320">
        <v>109613127.45</v>
      </c>
      <c r="F82" s="320"/>
      <c r="G82" s="321">
        <v>45686</v>
      </c>
      <c r="H82" s="322"/>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25"/>
    </row>
    <row r="83" spans="1:36" s="24" customFormat="1" ht="22.5" customHeight="1" x14ac:dyDescent="0.3">
      <c r="A83" s="185"/>
      <c r="B83" s="70"/>
      <c r="C83" s="38"/>
      <c r="D83" s="39" t="s">
        <v>99</v>
      </c>
      <c r="E83" s="320">
        <v>105664801.55</v>
      </c>
      <c r="F83" s="320"/>
      <c r="G83" s="321">
        <v>45713</v>
      </c>
      <c r="H83" s="322"/>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25"/>
    </row>
    <row r="84" spans="1:36" s="24" customFormat="1" ht="22.5" customHeight="1" x14ac:dyDescent="0.3">
      <c r="A84" s="185"/>
      <c r="B84" s="70"/>
      <c r="C84" s="38"/>
      <c r="D84" s="39" t="s">
        <v>100</v>
      </c>
      <c r="E84" s="320">
        <v>90759981.609999999</v>
      </c>
      <c r="F84" s="320"/>
      <c r="G84" s="321">
        <v>45742</v>
      </c>
      <c r="H84" s="322"/>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25"/>
    </row>
    <row r="85" spans="1:36" s="24" customFormat="1" ht="22.5" customHeight="1" x14ac:dyDescent="0.3">
      <c r="A85" s="185"/>
      <c r="B85" s="70"/>
      <c r="C85" s="38"/>
      <c r="D85" s="39" t="s">
        <v>101</v>
      </c>
      <c r="E85" s="320">
        <v>100318299.23</v>
      </c>
      <c r="F85" s="320"/>
      <c r="G85" s="321">
        <v>45770</v>
      </c>
      <c r="H85" s="322"/>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25"/>
    </row>
    <row r="86" spans="1:36" s="24" customFormat="1" ht="22.5" customHeight="1" x14ac:dyDescent="0.3">
      <c r="A86" s="185"/>
      <c r="B86" s="70"/>
      <c r="C86" s="38"/>
      <c r="D86" s="60" t="s">
        <v>102</v>
      </c>
      <c r="E86" s="320">
        <v>97074375.989999995</v>
      </c>
      <c r="F86" s="320"/>
      <c r="G86" s="321">
        <v>45800</v>
      </c>
      <c r="H86" s="322"/>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25"/>
    </row>
    <row r="87" spans="1:36" s="24" customFormat="1" ht="22.5" customHeight="1" x14ac:dyDescent="0.3">
      <c r="A87" s="185"/>
      <c r="B87" s="64"/>
      <c r="C87" s="59"/>
      <c r="D87" s="62" t="s">
        <v>133</v>
      </c>
      <c r="E87" s="320">
        <v>91642086.280000001</v>
      </c>
      <c r="F87" s="320"/>
      <c r="G87" s="321">
        <v>45833</v>
      </c>
      <c r="H87" s="322"/>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25"/>
    </row>
    <row r="88" spans="1:36" s="24" customFormat="1" ht="22.5" customHeight="1" x14ac:dyDescent="0.3">
      <c r="A88" s="185"/>
      <c r="B88" s="70"/>
      <c r="C88" s="38"/>
      <c r="D88" s="62" t="s">
        <v>135</v>
      </c>
      <c r="E88" s="329">
        <v>78847939.849999994</v>
      </c>
      <c r="F88" s="329"/>
      <c r="G88" s="321">
        <v>45859</v>
      </c>
      <c r="H88" s="322"/>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25"/>
    </row>
    <row r="89" spans="1:36" s="24" customFormat="1" ht="22.5" customHeight="1" x14ac:dyDescent="0.3">
      <c r="A89" s="185"/>
      <c r="B89" s="71"/>
      <c r="C89" s="61"/>
      <c r="D89" s="63" t="s">
        <v>137</v>
      </c>
      <c r="E89" s="330">
        <v>81211780.129999995</v>
      </c>
      <c r="F89" s="330"/>
      <c r="G89" s="331">
        <v>45895</v>
      </c>
      <c r="H89" s="332"/>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25"/>
    </row>
    <row r="90" spans="1:36" s="24" customFormat="1" ht="22.5" customHeight="1" x14ac:dyDescent="0.3">
      <c r="A90" s="185"/>
      <c r="B90" s="64"/>
      <c r="C90" s="59"/>
      <c r="D90" s="62" t="s">
        <v>140</v>
      </c>
      <c r="E90" s="99">
        <v>74000327.109999999</v>
      </c>
      <c r="F90" s="99"/>
      <c r="G90" s="333">
        <v>45924</v>
      </c>
      <c r="H90" s="334"/>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65"/>
      <c r="AJ90" s="25"/>
    </row>
    <row r="91" spans="1:36" s="24" customFormat="1" ht="22.5" customHeight="1" x14ac:dyDescent="0.3">
      <c r="A91" s="185"/>
      <c r="B91" s="64"/>
      <c r="C91" s="59"/>
      <c r="D91" s="62" t="s">
        <v>141</v>
      </c>
      <c r="E91" s="99">
        <v>68148633.510000005</v>
      </c>
      <c r="F91" s="99"/>
      <c r="G91" s="333">
        <v>45950</v>
      </c>
      <c r="H91" s="334"/>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65"/>
      <c r="AJ91" s="25"/>
    </row>
    <row r="92" spans="1:36" s="24" customFormat="1" ht="22.5" customHeight="1" x14ac:dyDescent="0.3">
      <c r="A92" s="185"/>
      <c r="B92" s="70"/>
      <c r="C92" s="59"/>
      <c r="D92" s="62" t="s">
        <v>143</v>
      </c>
      <c r="E92" s="99">
        <v>66958394</v>
      </c>
      <c r="F92" s="99"/>
      <c r="G92" s="364">
        <v>45985</v>
      </c>
      <c r="H92" s="365"/>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25"/>
    </row>
    <row r="93" spans="1:36" s="24" customFormat="1" ht="22.5" customHeight="1" x14ac:dyDescent="0.3">
      <c r="A93" s="185"/>
      <c r="B93" s="64"/>
      <c r="C93" s="59"/>
      <c r="D93" s="62" t="s">
        <v>146</v>
      </c>
      <c r="E93" s="99">
        <v>62053648.219999999</v>
      </c>
      <c r="F93" s="99"/>
      <c r="G93" s="364">
        <v>46015</v>
      </c>
      <c r="H93" s="365"/>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25"/>
    </row>
    <row r="94" spans="1:36" s="24" customFormat="1" ht="22.5" customHeight="1" x14ac:dyDescent="0.3">
      <c r="A94" s="185"/>
      <c r="B94" s="71"/>
      <c r="C94" s="61"/>
      <c r="D94" s="63" t="s">
        <v>150</v>
      </c>
      <c r="E94" s="374">
        <v>59816458.890000001</v>
      </c>
      <c r="F94" s="374"/>
      <c r="G94" s="100">
        <v>46042</v>
      </c>
      <c r="H94" s="10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25"/>
    </row>
    <row r="95" spans="1:36" s="24" customFormat="1" ht="22.5" customHeight="1" x14ac:dyDescent="0.3">
      <c r="A95" s="185"/>
      <c r="B95" s="64"/>
      <c r="C95" s="59"/>
      <c r="D95" s="62" t="s">
        <v>152</v>
      </c>
      <c r="E95" s="99">
        <v>50971003.329999998</v>
      </c>
      <c r="F95" s="99"/>
      <c r="G95" s="100">
        <v>46065</v>
      </c>
      <c r="H95" s="101"/>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25"/>
    </row>
    <row r="96" spans="1:36" s="24" customFormat="1" ht="22.5" customHeight="1" x14ac:dyDescent="0.3">
      <c r="A96" s="185"/>
      <c r="B96" s="64"/>
      <c r="C96" s="59"/>
      <c r="D96" s="62" t="s">
        <v>155</v>
      </c>
      <c r="E96" s="99">
        <v>39787384.700000003</v>
      </c>
      <c r="F96" s="99"/>
      <c r="G96" s="100">
        <v>46098</v>
      </c>
      <c r="H96" s="101"/>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25"/>
    </row>
    <row r="97" spans="1:45" s="24" customFormat="1" ht="22.5" customHeight="1" x14ac:dyDescent="0.3">
      <c r="A97" s="185"/>
      <c r="B97" s="64"/>
      <c r="C97" s="59"/>
      <c r="D97" s="62" t="s">
        <v>164</v>
      </c>
      <c r="E97" s="99">
        <v>46262965.090000004</v>
      </c>
      <c r="F97" s="99"/>
      <c r="G97" s="100">
        <v>46133</v>
      </c>
      <c r="H97" s="101"/>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25"/>
    </row>
    <row r="98" spans="1:45" s="24" customFormat="1" ht="22.5" customHeight="1" x14ac:dyDescent="0.3">
      <c r="A98" s="185"/>
      <c r="B98" s="64"/>
      <c r="C98" s="59"/>
      <c r="D98" s="72" t="s">
        <v>168</v>
      </c>
      <c r="E98" s="73"/>
      <c r="F98" s="73"/>
      <c r="G98" s="90"/>
      <c r="H98" s="90"/>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25"/>
    </row>
    <row r="99" spans="1:45" s="24" customFormat="1" ht="22.5" customHeight="1" x14ac:dyDescent="0.35">
      <c r="A99" s="185"/>
      <c r="B99" s="323" t="s">
        <v>103</v>
      </c>
      <c r="C99" s="324"/>
      <c r="D99" s="324"/>
      <c r="E99" s="324"/>
      <c r="F99" s="324"/>
      <c r="G99" s="324"/>
      <c r="H99" s="324"/>
      <c r="I99" s="324"/>
      <c r="J99" s="324"/>
      <c r="K99" s="324"/>
      <c r="L99" s="324"/>
      <c r="M99" s="324"/>
      <c r="N99" s="324"/>
      <c r="O99" s="324"/>
      <c r="P99" s="324"/>
      <c r="Q99" s="324"/>
      <c r="R99" s="324"/>
      <c r="S99" s="324"/>
      <c r="T99" s="324"/>
      <c r="U99" s="324"/>
      <c r="V99" s="324"/>
      <c r="W99" s="324"/>
      <c r="X99" s="324"/>
      <c r="Y99" s="324"/>
      <c r="Z99" s="324"/>
      <c r="AA99" s="324"/>
      <c r="AB99" s="324"/>
      <c r="AC99" s="324"/>
      <c r="AD99" s="324"/>
      <c r="AE99" s="324"/>
      <c r="AF99" s="324"/>
      <c r="AG99" s="324"/>
      <c r="AH99" s="324"/>
      <c r="AI99" s="325"/>
      <c r="AJ99" s="25"/>
    </row>
    <row r="100" spans="1:45" s="24" customFormat="1" ht="21" customHeight="1" thickBot="1" x14ac:dyDescent="0.35">
      <c r="A100" s="185"/>
      <c r="B100" s="326" t="s">
        <v>104</v>
      </c>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327"/>
      <c r="AB100" s="327"/>
      <c r="AC100" s="327"/>
      <c r="AD100" s="327"/>
      <c r="AE100" s="327"/>
      <c r="AF100" s="327"/>
      <c r="AG100" s="327"/>
      <c r="AH100" s="327"/>
      <c r="AI100" s="328"/>
      <c r="AJ100" s="23"/>
    </row>
    <row r="101" spans="1:45" s="24" customFormat="1" ht="226.8" customHeight="1" x14ac:dyDescent="0.3">
      <c r="A101" s="185"/>
      <c r="B101" s="388" t="s">
        <v>172</v>
      </c>
      <c r="C101" s="389"/>
      <c r="D101" s="389"/>
      <c r="E101" s="389"/>
      <c r="F101" s="389"/>
      <c r="G101" s="389"/>
      <c r="H101" s="389"/>
      <c r="I101" s="389"/>
      <c r="J101" s="389"/>
      <c r="K101" s="389"/>
      <c r="L101" s="389"/>
      <c r="M101" s="389"/>
      <c r="N101" s="389"/>
      <c r="O101" s="389"/>
      <c r="P101" s="389"/>
      <c r="Q101" s="389"/>
      <c r="R101" s="389"/>
      <c r="S101" s="389"/>
      <c r="T101" s="389"/>
      <c r="U101" s="389"/>
      <c r="V101" s="389"/>
      <c r="W101" s="389"/>
      <c r="X101" s="389"/>
      <c r="Y101" s="389"/>
      <c r="Z101" s="389"/>
      <c r="AA101" s="389"/>
      <c r="AB101" s="389"/>
      <c r="AC101" s="389"/>
      <c r="AD101" s="389"/>
      <c r="AE101" s="389"/>
      <c r="AF101" s="389"/>
      <c r="AG101" s="389"/>
      <c r="AH101" s="389"/>
      <c r="AI101" s="390"/>
      <c r="AJ101" s="25"/>
    </row>
    <row r="102" spans="1:45" s="24" customFormat="1" ht="226.8" customHeight="1" thickBot="1" x14ac:dyDescent="0.35">
      <c r="A102" s="40"/>
      <c r="B102" s="391"/>
      <c r="C102" s="392"/>
      <c r="D102" s="392"/>
      <c r="E102" s="392"/>
      <c r="F102" s="392"/>
      <c r="G102" s="392"/>
      <c r="H102" s="392"/>
      <c r="I102" s="392"/>
      <c r="J102" s="392"/>
      <c r="K102" s="392"/>
      <c r="L102" s="392"/>
      <c r="M102" s="392"/>
      <c r="N102" s="392"/>
      <c r="O102" s="392"/>
      <c r="P102" s="392"/>
      <c r="Q102" s="392"/>
      <c r="R102" s="392"/>
      <c r="S102" s="392"/>
      <c r="T102" s="392"/>
      <c r="U102" s="392"/>
      <c r="V102" s="392"/>
      <c r="W102" s="392"/>
      <c r="X102" s="392"/>
      <c r="Y102" s="392"/>
      <c r="Z102" s="392"/>
      <c r="AA102" s="392"/>
      <c r="AB102" s="392"/>
      <c r="AC102" s="392"/>
      <c r="AD102" s="392"/>
      <c r="AE102" s="392"/>
      <c r="AF102" s="392"/>
      <c r="AG102" s="392"/>
      <c r="AH102" s="392"/>
      <c r="AI102" s="393"/>
      <c r="AJ102" s="25"/>
    </row>
    <row r="103" spans="1:45" s="24" customFormat="1" ht="18.600000000000001" thickBot="1" x14ac:dyDescent="0.35">
      <c r="A103" s="40"/>
      <c r="B103" s="134" t="s">
        <v>105</v>
      </c>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6"/>
      <c r="AJ103" s="25"/>
    </row>
    <row r="104" spans="1:45" s="24" customFormat="1" ht="272.25" customHeight="1" thickBot="1" x14ac:dyDescent="0.35">
      <c r="A104" s="40"/>
      <c r="B104" s="315"/>
      <c r="C104" s="316"/>
      <c r="D104" s="316"/>
      <c r="E104" s="316"/>
      <c r="F104" s="316"/>
      <c r="G104" s="316"/>
      <c r="H104" s="316"/>
      <c r="I104" s="316"/>
      <c r="J104" s="316"/>
      <c r="K104" s="316"/>
      <c r="L104" s="316"/>
      <c r="M104" s="316"/>
      <c r="N104" s="316"/>
      <c r="O104" s="316"/>
      <c r="P104" s="317"/>
      <c r="Q104" s="41"/>
      <c r="R104" s="41"/>
      <c r="S104" s="41"/>
      <c r="T104" s="41"/>
      <c r="U104" s="41"/>
      <c r="V104" s="41"/>
      <c r="W104" s="41"/>
      <c r="X104" s="41"/>
      <c r="Y104" s="41"/>
      <c r="Z104" s="41"/>
      <c r="AA104" s="41"/>
      <c r="AB104" s="41"/>
      <c r="AC104" s="41"/>
      <c r="AD104" s="41"/>
      <c r="AE104" s="41"/>
      <c r="AF104" s="41"/>
      <c r="AG104" s="41"/>
      <c r="AH104" s="41"/>
      <c r="AI104" s="42"/>
      <c r="AJ104" s="25"/>
      <c r="AK104"/>
      <c r="AL104"/>
      <c r="AM104"/>
      <c r="AN104"/>
      <c r="AP104"/>
      <c r="AS104"/>
    </row>
    <row r="105" spans="1:45" s="24" customFormat="1" ht="41.4" customHeight="1" thickBot="1" x14ac:dyDescent="0.35">
      <c r="A105" s="40"/>
      <c r="B105" s="315" t="s">
        <v>158</v>
      </c>
      <c r="C105" s="316"/>
      <c r="D105" s="316"/>
      <c r="E105" s="316"/>
      <c r="F105" s="316"/>
      <c r="G105" s="316"/>
      <c r="H105" s="316"/>
      <c r="I105" s="316"/>
      <c r="J105" s="316"/>
      <c r="K105" s="316"/>
      <c r="L105" s="316"/>
      <c r="M105" s="316"/>
      <c r="N105" s="316"/>
      <c r="O105" s="316"/>
      <c r="P105" s="317"/>
      <c r="Q105" s="318" t="s">
        <v>154</v>
      </c>
      <c r="R105" s="316"/>
      <c r="S105" s="316"/>
      <c r="T105" s="316"/>
      <c r="U105" s="316"/>
      <c r="V105" s="316"/>
      <c r="W105" s="316"/>
      <c r="X105" s="316"/>
      <c r="Y105" s="316"/>
      <c r="Z105" s="316"/>
      <c r="AA105" s="316"/>
      <c r="AB105" s="316"/>
      <c r="AC105" s="316"/>
      <c r="AD105" s="316"/>
      <c r="AE105" s="316"/>
      <c r="AF105" s="316"/>
      <c r="AG105" s="316"/>
      <c r="AH105" s="316"/>
      <c r="AI105" s="319"/>
      <c r="AJ105" s="25"/>
      <c r="AL105"/>
      <c r="AM105"/>
      <c r="AN105"/>
    </row>
    <row r="106" spans="1:45" s="24" customFormat="1" ht="267" customHeight="1" thickBot="1" x14ac:dyDescent="0.35">
      <c r="A106" s="40"/>
      <c r="B106" s="45"/>
      <c r="C106" s="46"/>
      <c r="D106" s="46"/>
      <c r="E106" s="46"/>
      <c r="F106" s="46"/>
      <c r="G106" s="46"/>
      <c r="H106" s="46"/>
      <c r="I106" s="46"/>
      <c r="J106" s="46"/>
      <c r="K106" s="46"/>
      <c r="L106" s="46"/>
      <c r="M106" s="46"/>
      <c r="N106" s="46"/>
      <c r="O106" s="46"/>
      <c r="P106" s="47"/>
      <c r="Q106" s="46"/>
      <c r="R106" s="46"/>
      <c r="S106" s="46"/>
      <c r="T106" s="46"/>
      <c r="U106" s="46"/>
      <c r="V106" s="46"/>
      <c r="W106" s="46"/>
      <c r="X106" s="46"/>
      <c r="Y106" s="46"/>
      <c r="Z106" s="46"/>
      <c r="AA106" s="46"/>
      <c r="AB106" s="46"/>
      <c r="AC106" s="46"/>
      <c r="AD106" s="46"/>
      <c r="AE106" s="46"/>
      <c r="AF106" s="46"/>
      <c r="AG106" s="46"/>
      <c r="AH106" s="46"/>
      <c r="AI106" s="46"/>
      <c r="AJ106"/>
      <c r="AK106"/>
      <c r="AL106"/>
      <c r="AM106"/>
      <c r="AN106"/>
      <c r="AO106"/>
    </row>
    <row r="107" spans="1:45" s="24" customFormat="1" ht="41.4" customHeight="1" thickBot="1" x14ac:dyDescent="0.35">
      <c r="A107" s="40"/>
      <c r="B107" s="315" t="s">
        <v>173</v>
      </c>
      <c r="C107" s="316"/>
      <c r="D107" s="316"/>
      <c r="E107" s="316"/>
      <c r="F107" s="316"/>
      <c r="G107" s="316"/>
      <c r="H107" s="316"/>
      <c r="I107" s="316"/>
      <c r="J107" s="316"/>
      <c r="K107" s="316"/>
      <c r="L107" s="316"/>
      <c r="M107" s="316"/>
      <c r="N107" s="316"/>
      <c r="O107" s="316"/>
      <c r="P107" s="317"/>
      <c r="Q107" s="318" t="s">
        <v>174</v>
      </c>
      <c r="R107" s="316"/>
      <c r="S107" s="316"/>
      <c r="T107" s="316"/>
      <c r="U107" s="316"/>
      <c r="V107" s="316"/>
      <c r="W107" s="316"/>
      <c r="X107" s="316"/>
      <c r="Y107" s="316"/>
      <c r="Z107" s="316"/>
      <c r="AA107" s="316"/>
      <c r="AB107" s="316"/>
      <c r="AC107" s="316"/>
      <c r="AD107" s="316"/>
      <c r="AE107" s="316"/>
      <c r="AF107" s="316"/>
      <c r="AG107" s="316"/>
      <c r="AH107" s="316"/>
      <c r="AI107" s="319"/>
      <c r="AJ107" s="25"/>
      <c r="AM107"/>
      <c r="AN107"/>
    </row>
    <row r="108" spans="1:45" s="24" customFormat="1" ht="269.39999999999998" customHeight="1" thickBot="1" x14ac:dyDescent="0.35">
      <c r="A108" s="40"/>
      <c r="B108" s="43"/>
      <c r="C108" s="41"/>
      <c r="D108" s="41"/>
      <c r="E108" s="41"/>
      <c r="F108" s="41"/>
      <c r="G108" s="41"/>
      <c r="H108" s="41"/>
      <c r="I108" s="41"/>
      <c r="J108" s="394"/>
      <c r="K108" s="41"/>
      <c r="L108" s="41"/>
      <c r="M108" s="41"/>
      <c r="N108" s="41"/>
      <c r="O108" s="41"/>
      <c r="P108" s="44"/>
      <c r="Q108" s="41"/>
      <c r="R108" s="41"/>
      <c r="S108" s="41"/>
      <c r="T108" s="41"/>
      <c r="U108" s="41"/>
      <c r="V108" s="41"/>
      <c r="W108" s="41"/>
      <c r="X108" s="41"/>
      <c r="Y108" s="41"/>
      <c r="Z108" s="41"/>
      <c r="AA108" s="41"/>
      <c r="AB108" s="41"/>
      <c r="AC108" s="41"/>
      <c r="AD108" s="41"/>
      <c r="AE108" s="41"/>
      <c r="AF108" s="41"/>
      <c r="AG108" s="41"/>
      <c r="AH108" s="41"/>
      <c r="AI108" s="42"/>
      <c r="AJ108" s="25"/>
      <c r="AK108"/>
      <c r="AL108"/>
      <c r="AM108"/>
      <c r="AN108"/>
      <c r="AO108"/>
      <c r="AP108"/>
    </row>
    <row r="109" spans="1:45" s="24" customFormat="1" ht="39" customHeight="1" thickBot="1" x14ac:dyDescent="0.35">
      <c r="A109" s="40"/>
      <c r="B109" s="315" t="s">
        <v>175</v>
      </c>
      <c r="C109" s="316"/>
      <c r="D109" s="316"/>
      <c r="E109" s="316"/>
      <c r="F109" s="316"/>
      <c r="G109" s="316"/>
      <c r="H109" s="316"/>
      <c r="I109" s="316"/>
      <c r="J109" s="316"/>
      <c r="K109" s="316"/>
      <c r="L109" s="316"/>
      <c r="M109" s="316"/>
      <c r="N109" s="316"/>
      <c r="O109" s="316"/>
      <c r="P109" s="317"/>
      <c r="Q109" s="318" t="s">
        <v>176</v>
      </c>
      <c r="R109" s="316"/>
      <c r="S109" s="316"/>
      <c r="T109" s="316"/>
      <c r="U109" s="316"/>
      <c r="V109" s="316"/>
      <c r="W109" s="316"/>
      <c r="X109" s="316"/>
      <c r="Y109" s="316"/>
      <c r="Z109" s="316"/>
      <c r="AA109" s="316"/>
      <c r="AB109" s="316"/>
      <c r="AC109" s="316"/>
      <c r="AD109" s="316"/>
      <c r="AE109" s="316"/>
      <c r="AF109" s="316"/>
      <c r="AG109" s="316"/>
      <c r="AH109" s="316"/>
      <c r="AI109" s="319"/>
      <c r="AJ109" s="25"/>
    </row>
    <row r="110" spans="1:45" s="24" customFormat="1" ht="266.39999999999998" customHeight="1" thickBot="1" x14ac:dyDescent="0.35">
      <c r="A110" s="40"/>
      <c r="B110" s="45"/>
      <c r="C110" s="46"/>
      <c r="D110" s="46"/>
      <c r="E110" s="46"/>
      <c r="F110" s="46"/>
      <c r="G110" s="46"/>
      <c r="H110" s="46"/>
      <c r="I110" s="46"/>
      <c r="J110" s="46"/>
      <c r="K110" s="46"/>
      <c r="L110" s="46"/>
      <c r="M110" s="46"/>
      <c r="N110" s="46"/>
      <c r="O110" s="46"/>
      <c r="P110" s="47"/>
      <c r="Q110" s="46"/>
      <c r="R110" s="46"/>
      <c r="S110" s="46"/>
      <c r="T110" s="46"/>
      <c r="U110" s="46"/>
      <c r="V110" s="46"/>
      <c r="W110" s="46"/>
      <c r="X110" s="46"/>
      <c r="Y110" s="46"/>
      <c r="Z110" s="46"/>
      <c r="AA110" s="46"/>
      <c r="AB110" s="46"/>
      <c r="AC110" s="46"/>
      <c r="AD110" s="46"/>
      <c r="AE110" s="46"/>
      <c r="AF110" s="46"/>
      <c r="AG110" s="46"/>
      <c r="AH110" s="46"/>
      <c r="AI110" s="394"/>
      <c r="AJ110" s="25"/>
      <c r="AK110"/>
      <c r="AL110"/>
      <c r="AM110"/>
      <c r="AN110"/>
      <c r="AO110"/>
    </row>
    <row r="111" spans="1:45" s="24" customFormat="1" ht="79.2" customHeight="1" thickBot="1" x14ac:dyDescent="0.35">
      <c r="A111" s="40"/>
      <c r="B111" s="315" t="s">
        <v>177</v>
      </c>
      <c r="C111" s="316"/>
      <c r="D111" s="316"/>
      <c r="E111" s="316"/>
      <c r="F111" s="316"/>
      <c r="G111" s="316"/>
      <c r="H111" s="316"/>
      <c r="I111" s="316"/>
      <c r="J111" s="316"/>
      <c r="K111" s="316"/>
      <c r="L111" s="316"/>
      <c r="M111" s="316"/>
      <c r="N111" s="316"/>
      <c r="O111" s="316"/>
      <c r="P111" s="317"/>
      <c r="Q111" s="318" t="s">
        <v>178</v>
      </c>
      <c r="R111" s="316"/>
      <c r="S111" s="316"/>
      <c r="T111" s="316"/>
      <c r="U111" s="316"/>
      <c r="V111" s="316"/>
      <c r="W111" s="316"/>
      <c r="X111" s="316"/>
      <c r="Y111" s="316"/>
      <c r="Z111" s="316"/>
      <c r="AA111" s="316"/>
      <c r="AB111" s="316"/>
      <c r="AC111" s="316"/>
      <c r="AD111" s="316"/>
      <c r="AE111" s="316"/>
      <c r="AF111" s="316"/>
      <c r="AG111" s="316"/>
      <c r="AH111" s="316"/>
      <c r="AI111" s="319"/>
      <c r="AJ111" s="25"/>
      <c r="AR111"/>
    </row>
    <row r="112" spans="1:45" s="24" customFormat="1" ht="265.8" customHeight="1" thickBot="1" x14ac:dyDescent="0.35">
      <c r="A112" s="40"/>
      <c r="B112" s="315"/>
      <c r="C112" s="316"/>
      <c r="D112" s="316"/>
      <c r="E112" s="316"/>
      <c r="F112" s="316"/>
      <c r="G112" s="316"/>
      <c r="H112" s="316"/>
      <c r="I112" s="316"/>
      <c r="J112" s="316"/>
      <c r="K112" s="316"/>
      <c r="L112" s="316"/>
      <c r="M112" s="316"/>
      <c r="N112" s="316"/>
      <c r="O112" s="316"/>
      <c r="P112" s="317"/>
      <c r="Q112" s="316"/>
      <c r="R112" s="316"/>
      <c r="S112" s="316"/>
      <c r="T112" s="316"/>
      <c r="U112" s="316"/>
      <c r="V112" s="316"/>
      <c r="W112" s="316"/>
      <c r="X112" s="316"/>
      <c r="Y112" s="316"/>
      <c r="Z112" s="316"/>
      <c r="AA112" s="316"/>
      <c r="AB112" s="316"/>
      <c r="AC112" s="316"/>
      <c r="AD112" s="316"/>
      <c r="AE112" s="316"/>
      <c r="AF112" s="316"/>
      <c r="AG112" s="316"/>
      <c r="AH112" s="316"/>
      <c r="AI112" s="319"/>
      <c r="AJ112" s="25"/>
      <c r="AK112"/>
      <c r="AL112"/>
      <c r="AM112"/>
      <c r="AN112"/>
      <c r="AP112"/>
    </row>
    <row r="113" spans="1:42" s="24" customFormat="1" ht="37.200000000000003" customHeight="1" thickBot="1" x14ac:dyDescent="0.35">
      <c r="A113" s="40"/>
      <c r="B113" s="315" t="s">
        <v>179</v>
      </c>
      <c r="C113" s="316"/>
      <c r="D113" s="316"/>
      <c r="E113" s="316"/>
      <c r="F113" s="316"/>
      <c r="G113" s="316"/>
      <c r="H113" s="316"/>
      <c r="I113" s="316"/>
      <c r="J113" s="316"/>
      <c r="K113" s="316"/>
      <c r="L113" s="316"/>
      <c r="M113" s="316"/>
      <c r="N113" s="316"/>
      <c r="O113" s="316"/>
      <c r="P113" s="317"/>
      <c r="Q113" s="318" t="s">
        <v>180</v>
      </c>
      <c r="R113" s="316"/>
      <c r="S113" s="316"/>
      <c r="T113" s="316"/>
      <c r="U113" s="316"/>
      <c r="V113" s="316"/>
      <c r="W113" s="316"/>
      <c r="X113" s="316"/>
      <c r="Y113" s="316"/>
      <c r="Z113" s="316"/>
      <c r="AA113" s="316"/>
      <c r="AB113" s="316"/>
      <c r="AC113" s="316"/>
      <c r="AD113" s="316"/>
      <c r="AE113" s="316"/>
      <c r="AF113" s="316"/>
      <c r="AG113" s="316"/>
      <c r="AH113" s="316"/>
      <c r="AI113" s="319"/>
      <c r="AJ113" s="25"/>
      <c r="AM113"/>
    </row>
    <row r="114" spans="1:42" s="24" customFormat="1" ht="268.2" customHeight="1" thickBot="1" x14ac:dyDescent="0.35">
      <c r="A114" s="40"/>
      <c r="B114" s="45"/>
      <c r="C114" s="46"/>
      <c r="D114" s="46"/>
      <c r="E114" s="46"/>
      <c r="F114" s="46"/>
      <c r="G114" s="46"/>
      <c r="H114" s="46"/>
      <c r="I114" s="46"/>
      <c r="J114" s="46"/>
      <c r="K114" s="46"/>
      <c r="L114" s="46"/>
      <c r="M114" s="46"/>
      <c r="N114" s="46"/>
      <c r="O114" s="46"/>
      <c r="P114" s="47"/>
      <c r="Q114" s="46"/>
      <c r="R114" s="46"/>
      <c r="S114" s="46"/>
      <c r="T114" s="46"/>
      <c r="U114" s="46"/>
      <c r="V114" s="46"/>
      <c r="W114" s="46"/>
      <c r="X114" s="46"/>
      <c r="Y114" s="46"/>
      <c r="Z114" s="46"/>
      <c r="AA114" s="46"/>
      <c r="AB114" s="46"/>
      <c r="AC114" s="46"/>
      <c r="AD114" s="46"/>
      <c r="AE114" s="46"/>
      <c r="AF114" s="46"/>
      <c r="AG114" s="46"/>
      <c r="AH114" s="46"/>
      <c r="AI114" s="48"/>
      <c r="AJ114" s="25"/>
      <c r="AK114"/>
      <c r="AM114"/>
      <c r="AP114"/>
    </row>
    <row r="115" spans="1:42" s="24" customFormat="1" ht="39" customHeight="1" thickBot="1" x14ac:dyDescent="0.35">
      <c r="A115" s="40"/>
      <c r="B115" s="315" t="s">
        <v>182</v>
      </c>
      <c r="C115" s="316"/>
      <c r="D115" s="316"/>
      <c r="E115" s="316"/>
      <c r="F115" s="316"/>
      <c r="G115" s="316"/>
      <c r="H115" s="316"/>
      <c r="I115" s="316"/>
      <c r="J115" s="316"/>
      <c r="K115" s="316"/>
      <c r="L115" s="316"/>
      <c r="M115" s="316"/>
      <c r="N115" s="316"/>
      <c r="O115" s="316"/>
      <c r="P115" s="317"/>
      <c r="Q115" s="318" t="s">
        <v>181</v>
      </c>
      <c r="R115" s="316"/>
      <c r="S115" s="316"/>
      <c r="T115" s="316"/>
      <c r="U115" s="316"/>
      <c r="V115" s="316"/>
      <c r="W115" s="316"/>
      <c r="X115" s="316"/>
      <c r="Y115" s="316"/>
      <c r="Z115" s="316"/>
      <c r="AA115" s="316"/>
      <c r="AB115" s="316"/>
      <c r="AC115" s="316"/>
      <c r="AD115" s="316"/>
      <c r="AE115" s="316"/>
      <c r="AF115" s="316"/>
      <c r="AG115" s="316"/>
      <c r="AH115" s="316"/>
      <c r="AI115" s="319"/>
      <c r="AJ115" s="25"/>
      <c r="AM115"/>
    </row>
    <row r="116" spans="1:42" s="49" customFormat="1" ht="18.600000000000001" customHeight="1" thickBot="1" x14ac:dyDescent="0.3">
      <c r="B116" s="134" t="s">
        <v>106</v>
      </c>
      <c r="C116" s="135"/>
      <c r="D116" s="135"/>
      <c r="E116" s="135"/>
      <c r="F116" s="135"/>
      <c r="G116" s="135"/>
      <c r="H116" s="135"/>
      <c r="I116" s="135"/>
      <c r="J116" s="135"/>
      <c r="K116" s="135"/>
      <c r="L116" s="135"/>
      <c r="M116" s="135"/>
      <c r="N116" s="135"/>
      <c r="O116" s="135"/>
      <c r="P116" s="135"/>
      <c r="Q116" s="135"/>
      <c r="R116" s="135"/>
      <c r="S116" s="135"/>
      <c r="T116" s="135"/>
      <c r="U116" s="135"/>
      <c r="V116" s="135"/>
      <c r="W116" s="135"/>
      <c r="X116" s="135"/>
      <c r="Y116" s="135"/>
      <c r="Z116" s="135"/>
      <c r="AA116" s="135"/>
      <c r="AB116" s="135"/>
      <c r="AC116" s="135"/>
      <c r="AD116" s="135"/>
      <c r="AE116" s="135"/>
      <c r="AF116" s="135"/>
      <c r="AG116" s="135"/>
      <c r="AH116" s="135"/>
      <c r="AI116" s="136"/>
    </row>
    <row r="117" spans="1:42" s="49" customFormat="1" ht="69.75" customHeight="1" thickBot="1" x14ac:dyDescent="0.3">
      <c r="B117" s="347" t="s">
        <v>130</v>
      </c>
      <c r="C117" s="348"/>
      <c r="D117" s="348"/>
      <c r="E117" s="348"/>
      <c r="F117" s="348"/>
      <c r="G117" s="348"/>
      <c r="H117" s="348"/>
      <c r="I117" s="348"/>
      <c r="J117" s="348"/>
      <c r="K117" s="348"/>
      <c r="L117" s="348"/>
      <c r="M117" s="348"/>
      <c r="N117" s="348"/>
      <c r="O117" s="348"/>
      <c r="P117" s="348"/>
      <c r="Q117" s="348"/>
      <c r="R117" s="348"/>
      <c r="S117" s="348"/>
      <c r="T117" s="348"/>
      <c r="U117" s="348"/>
      <c r="V117" s="348"/>
      <c r="W117" s="348"/>
      <c r="X117" s="348"/>
      <c r="Y117" s="348"/>
      <c r="Z117" s="348"/>
      <c r="AA117" s="348"/>
      <c r="AB117" s="348"/>
      <c r="AC117" s="348"/>
      <c r="AD117" s="348"/>
      <c r="AE117" s="348"/>
      <c r="AF117" s="348"/>
      <c r="AG117" s="348"/>
      <c r="AH117" s="348"/>
      <c r="AI117" s="349"/>
    </row>
    <row r="118" spans="1:42" s="49" customFormat="1" ht="18.75" customHeight="1" thickBot="1" x14ac:dyDescent="0.3">
      <c r="B118" s="134" t="s">
        <v>107</v>
      </c>
      <c r="C118" s="135"/>
      <c r="D118" s="135"/>
      <c r="E118" s="135"/>
      <c r="F118" s="135"/>
      <c r="G118" s="135"/>
      <c r="H118" s="135"/>
      <c r="I118" s="135"/>
      <c r="J118" s="135"/>
      <c r="K118" s="135"/>
      <c r="L118" s="135"/>
      <c r="M118" s="135"/>
      <c r="N118" s="135"/>
      <c r="O118" s="135"/>
      <c r="P118" s="135"/>
      <c r="Q118" s="135"/>
      <c r="R118" s="135"/>
      <c r="S118" s="135"/>
      <c r="T118" s="135"/>
      <c r="U118" s="135"/>
      <c r="V118" s="135"/>
      <c r="W118" s="135"/>
      <c r="X118" s="135"/>
      <c r="Y118" s="135"/>
      <c r="Z118" s="135"/>
      <c r="AA118" s="135"/>
      <c r="AB118" s="135"/>
      <c r="AC118" s="135"/>
      <c r="AD118" s="135"/>
      <c r="AE118" s="135"/>
      <c r="AF118" s="135"/>
      <c r="AG118" s="135"/>
      <c r="AH118" s="135"/>
      <c r="AI118" s="136"/>
    </row>
    <row r="119" spans="1:42" s="49" customFormat="1" ht="69.75" customHeight="1" thickBot="1" x14ac:dyDescent="0.3">
      <c r="B119" s="347" t="s">
        <v>131</v>
      </c>
      <c r="C119" s="348"/>
      <c r="D119" s="348"/>
      <c r="E119" s="348"/>
      <c r="F119" s="348"/>
      <c r="G119" s="348"/>
      <c r="H119" s="348"/>
      <c r="I119" s="348"/>
      <c r="J119" s="348"/>
      <c r="K119" s="348"/>
      <c r="L119" s="348"/>
      <c r="M119" s="348"/>
      <c r="N119" s="348"/>
      <c r="O119" s="348"/>
      <c r="P119" s="348"/>
      <c r="Q119" s="348"/>
      <c r="R119" s="348"/>
      <c r="S119" s="348"/>
      <c r="T119" s="348"/>
      <c r="U119" s="348"/>
      <c r="V119" s="348"/>
      <c r="W119" s="348"/>
      <c r="X119" s="348"/>
      <c r="Y119" s="348"/>
      <c r="Z119" s="348"/>
      <c r="AA119" s="348"/>
      <c r="AB119" s="348"/>
      <c r="AC119" s="348"/>
      <c r="AD119" s="348"/>
      <c r="AE119" s="348"/>
      <c r="AF119" s="348"/>
      <c r="AG119" s="348"/>
      <c r="AH119" s="348"/>
      <c r="AI119" s="349"/>
    </row>
    <row r="120" spans="1:42" s="49" customFormat="1" ht="18.600000000000001" thickBot="1" x14ac:dyDescent="0.3">
      <c r="B120" s="134" t="s">
        <v>108</v>
      </c>
      <c r="C120" s="135"/>
      <c r="D120" s="135"/>
      <c r="E120" s="135"/>
      <c r="F120" s="135"/>
      <c r="G120" s="135"/>
      <c r="H120" s="135"/>
      <c r="I120" s="135"/>
      <c r="J120" s="135"/>
      <c r="K120" s="135"/>
      <c r="L120" s="135"/>
      <c r="M120" s="135"/>
      <c r="N120" s="135"/>
      <c r="O120" s="135"/>
      <c r="P120" s="135"/>
      <c r="Q120" s="135"/>
      <c r="R120" s="135"/>
      <c r="S120" s="135"/>
      <c r="T120" s="135"/>
      <c r="U120" s="135"/>
      <c r="V120" s="135"/>
      <c r="W120" s="135"/>
      <c r="X120" s="135"/>
      <c r="Y120" s="135"/>
      <c r="Z120" s="135"/>
      <c r="AA120" s="135"/>
      <c r="AB120" s="135"/>
      <c r="AC120" s="135"/>
      <c r="AD120" s="135"/>
      <c r="AE120" s="135"/>
      <c r="AF120" s="135"/>
      <c r="AG120" s="135"/>
      <c r="AH120" s="135"/>
      <c r="AI120" s="136"/>
    </row>
    <row r="121" spans="1:42" s="49" customFormat="1" ht="19.8" thickBot="1" x14ac:dyDescent="0.3">
      <c r="B121" s="335" t="s">
        <v>109</v>
      </c>
      <c r="C121" s="336"/>
      <c r="D121" s="336"/>
      <c r="E121" s="336"/>
      <c r="F121" s="336"/>
      <c r="G121" s="336"/>
      <c r="H121" s="336"/>
      <c r="I121" s="336"/>
      <c r="J121" s="336"/>
      <c r="K121" s="336"/>
      <c r="L121" s="336"/>
      <c r="M121" s="337"/>
      <c r="N121" s="336"/>
      <c r="O121" s="336"/>
      <c r="P121" s="336"/>
      <c r="Q121" s="336"/>
      <c r="R121" s="336"/>
      <c r="S121" s="336"/>
      <c r="T121" s="336"/>
      <c r="U121" s="336"/>
      <c r="V121" s="336"/>
      <c r="W121" s="337"/>
      <c r="X121" s="337"/>
      <c r="Y121" s="336"/>
      <c r="Z121" s="336"/>
      <c r="AA121" s="336"/>
      <c r="AB121" s="336"/>
      <c r="AC121" s="336"/>
      <c r="AD121" s="336"/>
      <c r="AE121" s="336"/>
      <c r="AF121" s="336"/>
      <c r="AG121" s="336"/>
      <c r="AH121" s="336"/>
      <c r="AI121" s="338"/>
    </row>
    <row r="122" spans="1:42" s="49" customFormat="1" ht="20.25" customHeight="1" thickBot="1" x14ac:dyDescent="0.3">
      <c r="B122" s="50">
        <v>1</v>
      </c>
      <c r="C122" s="339" t="s">
        <v>110</v>
      </c>
      <c r="D122" s="340"/>
      <c r="E122" s="340"/>
      <c r="F122" s="340"/>
      <c r="G122" s="340"/>
      <c r="H122" s="340"/>
      <c r="I122" s="340"/>
      <c r="J122" s="340"/>
      <c r="K122" s="340"/>
      <c r="L122" s="341"/>
      <c r="M122" s="51">
        <v>45390</v>
      </c>
      <c r="N122" s="52">
        <v>5</v>
      </c>
      <c r="O122" s="342" t="s">
        <v>111</v>
      </c>
      <c r="P122" s="343"/>
      <c r="Q122" s="343"/>
      <c r="R122" s="343"/>
      <c r="S122" s="343"/>
      <c r="T122" s="343"/>
      <c r="U122" s="343"/>
      <c r="V122" s="344"/>
      <c r="W122" s="345">
        <v>45715</v>
      </c>
      <c r="X122" s="346"/>
      <c r="Y122" s="52">
        <v>9</v>
      </c>
      <c r="Z122" s="342" t="s">
        <v>112</v>
      </c>
      <c r="AA122" s="343"/>
      <c r="AB122" s="343"/>
      <c r="AC122" s="343"/>
      <c r="AD122" s="343"/>
      <c r="AE122" s="343"/>
      <c r="AF122" s="343"/>
      <c r="AG122" s="343"/>
      <c r="AH122" s="344"/>
      <c r="AI122" s="53" t="s">
        <v>113</v>
      </c>
    </row>
    <row r="123" spans="1:42" s="49" customFormat="1" ht="20.25" customHeight="1" thickBot="1" x14ac:dyDescent="0.3">
      <c r="B123" s="50">
        <v>2</v>
      </c>
      <c r="C123" s="339" t="s">
        <v>114</v>
      </c>
      <c r="D123" s="340"/>
      <c r="E123" s="340"/>
      <c r="F123" s="340"/>
      <c r="G123" s="340"/>
      <c r="H123" s="340"/>
      <c r="I123" s="340"/>
      <c r="J123" s="340"/>
      <c r="K123" s="340"/>
      <c r="L123" s="341"/>
      <c r="M123" s="51">
        <v>45390</v>
      </c>
      <c r="N123" s="54">
        <v>6</v>
      </c>
      <c r="O123" s="342" t="s">
        <v>115</v>
      </c>
      <c r="P123" s="343"/>
      <c r="Q123" s="343"/>
      <c r="R123" s="343"/>
      <c r="S123" s="343"/>
      <c r="T123" s="343"/>
      <c r="U123" s="343"/>
      <c r="V123" s="344"/>
      <c r="W123" s="345">
        <v>45715</v>
      </c>
      <c r="X123" s="346"/>
      <c r="Y123" s="54">
        <v>10</v>
      </c>
      <c r="Z123" s="342" t="s">
        <v>116</v>
      </c>
      <c r="AA123" s="343"/>
      <c r="AB123" s="343"/>
      <c r="AC123" s="343"/>
      <c r="AD123" s="343"/>
      <c r="AE123" s="343"/>
      <c r="AF123" s="343"/>
      <c r="AG123" s="343"/>
      <c r="AH123" s="344"/>
      <c r="AI123" s="55">
        <v>45715</v>
      </c>
    </row>
    <row r="124" spans="1:42" s="49" customFormat="1" ht="20.25" customHeight="1" thickBot="1" x14ac:dyDescent="0.3">
      <c r="B124" s="50">
        <v>3</v>
      </c>
      <c r="C124" s="339" t="s">
        <v>117</v>
      </c>
      <c r="D124" s="340"/>
      <c r="E124" s="340"/>
      <c r="F124" s="340"/>
      <c r="G124" s="340"/>
      <c r="H124" s="340"/>
      <c r="I124" s="340"/>
      <c r="J124" s="340"/>
      <c r="K124" s="340"/>
      <c r="L124" s="341"/>
      <c r="M124" s="51">
        <v>45390</v>
      </c>
      <c r="N124" s="54">
        <v>7</v>
      </c>
      <c r="O124" s="342" t="s">
        <v>118</v>
      </c>
      <c r="P124" s="343"/>
      <c r="Q124" s="343"/>
      <c r="R124" s="343"/>
      <c r="S124" s="343"/>
      <c r="T124" s="343"/>
      <c r="U124" s="343"/>
      <c r="V124" s="344"/>
      <c r="W124" s="363" t="s">
        <v>113</v>
      </c>
      <c r="X124" s="346"/>
      <c r="Y124" s="54">
        <v>11</v>
      </c>
      <c r="Z124" s="342" t="s">
        <v>119</v>
      </c>
      <c r="AA124" s="343"/>
      <c r="AB124" s="343"/>
      <c r="AC124" s="343"/>
      <c r="AD124" s="343"/>
      <c r="AE124" s="343"/>
      <c r="AF124" s="343"/>
      <c r="AG124" s="343"/>
      <c r="AH124" s="344"/>
      <c r="AI124" s="55">
        <v>45715</v>
      </c>
    </row>
    <row r="125" spans="1:42" s="49" customFormat="1" ht="20.25" customHeight="1" thickBot="1" x14ac:dyDescent="0.3">
      <c r="B125" s="50">
        <v>4</v>
      </c>
      <c r="C125" s="339" t="s">
        <v>120</v>
      </c>
      <c r="D125" s="340"/>
      <c r="E125" s="340"/>
      <c r="F125" s="340"/>
      <c r="G125" s="340"/>
      <c r="H125" s="340"/>
      <c r="I125" s="340"/>
      <c r="J125" s="340"/>
      <c r="K125" s="340"/>
      <c r="L125" s="341"/>
      <c r="M125" s="51">
        <v>45390</v>
      </c>
      <c r="N125" s="54">
        <v>8</v>
      </c>
      <c r="O125" s="342" t="s">
        <v>121</v>
      </c>
      <c r="P125" s="343"/>
      <c r="Q125" s="343"/>
      <c r="R125" s="343"/>
      <c r="S125" s="343"/>
      <c r="T125" s="343"/>
      <c r="U125" s="343"/>
      <c r="V125" s="344"/>
      <c r="W125" s="363" t="s">
        <v>113</v>
      </c>
      <c r="X125" s="346"/>
      <c r="Y125" s="54">
        <v>12</v>
      </c>
      <c r="Z125" s="342" t="s">
        <v>122</v>
      </c>
      <c r="AA125" s="343"/>
      <c r="AB125" s="343"/>
      <c r="AC125" s="343"/>
      <c r="AD125" s="343"/>
      <c r="AE125" s="343"/>
      <c r="AF125" s="343"/>
      <c r="AG125" s="343"/>
      <c r="AH125" s="344"/>
      <c r="AI125" s="55" t="s">
        <v>113</v>
      </c>
      <c r="AN125"/>
    </row>
    <row r="126" spans="1:42" s="49" customFormat="1" ht="19.2" x14ac:dyDescent="0.25">
      <c r="B126" s="371"/>
      <c r="C126" s="372"/>
      <c r="D126" s="372"/>
      <c r="E126" s="372"/>
      <c r="F126" s="372"/>
      <c r="G126" s="372"/>
      <c r="H126" s="372"/>
      <c r="I126" s="372"/>
      <c r="J126" s="372"/>
      <c r="K126" s="372"/>
      <c r="L126" s="372"/>
      <c r="M126" s="372"/>
      <c r="N126" s="372"/>
      <c r="O126" s="372"/>
      <c r="P126" s="372"/>
      <c r="Q126" s="372"/>
      <c r="R126" s="372"/>
      <c r="S126" s="372"/>
      <c r="T126" s="372"/>
      <c r="U126" s="372"/>
      <c r="V126" s="372"/>
      <c r="W126" s="372"/>
      <c r="X126" s="372"/>
      <c r="Y126" s="372"/>
      <c r="Z126" s="372"/>
      <c r="AA126" s="372"/>
      <c r="AB126" s="372"/>
      <c r="AC126" s="372"/>
      <c r="AD126" s="372"/>
      <c r="AE126" s="372"/>
      <c r="AF126" s="372"/>
      <c r="AG126" s="372"/>
      <c r="AH126" s="372"/>
      <c r="AI126" s="373"/>
    </row>
    <row r="127" spans="1:42" s="49" customFormat="1" ht="19.2" x14ac:dyDescent="0.25">
      <c r="B127" s="371"/>
      <c r="C127" s="372"/>
      <c r="D127" s="372"/>
      <c r="E127" s="372"/>
      <c r="F127" s="372"/>
      <c r="G127" s="372"/>
      <c r="H127" s="372"/>
      <c r="I127" s="372"/>
      <c r="J127" s="372"/>
      <c r="K127" s="372"/>
      <c r="L127" s="372"/>
      <c r="M127" s="372"/>
      <c r="N127" s="372"/>
      <c r="O127" s="372"/>
      <c r="P127" s="372"/>
      <c r="Q127" s="372"/>
      <c r="R127" s="372"/>
      <c r="S127" s="372"/>
      <c r="T127" s="372"/>
      <c r="U127" s="372"/>
      <c r="V127" s="372"/>
      <c r="W127" s="372"/>
      <c r="X127" s="372"/>
      <c r="Y127" s="372"/>
      <c r="Z127" s="372"/>
      <c r="AA127" s="372"/>
      <c r="AB127" s="372"/>
      <c r="AC127" s="372"/>
      <c r="AD127" s="372"/>
      <c r="AE127" s="372"/>
      <c r="AF127" s="372"/>
      <c r="AG127" s="372"/>
      <c r="AH127" s="372"/>
      <c r="AI127" s="373"/>
    </row>
    <row r="128" spans="1:42" s="49" customFormat="1" ht="19.2" x14ac:dyDescent="0.25">
      <c r="B128" s="371"/>
      <c r="C128" s="372"/>
      <c r="D128" s="372"/>
      <c r="E128" s="372"/>
      <c r="F128" s="372"/>
      <c r="G128" s="372"/>
      <c r="H128" s="372"/>
      <c r="I128" s="372"/>
      <c r="J128" s="372"/>
      <c r="K128" s="372"/>
      <c r="L128" s="372"/>
      <c r="M128" s="372"/>
      <c r="N128" s="372"/>
      <c r="O128" s="372"/>
      <c r="P128" s="372"/>
      <c r="Q128" s="372"/>
      <c r="R128" s="372"/>
      <c r="S128" s="372"/>
      <c r="T128" s="372"/>
      <c r="U128" s="372"/>
      <c r="V128" s="372"/>
      <c r="W128" s="372"/>
      <c r="X128" s="372"/>
      <c r="Y128" s="372"/>
      <c r="Z128" s="372"/>
      <c r="AA128" s="372"/>
      <c r="AB128" s="372"/>
      <c r="AC128" s="372"/>
      <c r="AD128" s="372"/>
      <c r="AE128" s="372"/>
      <c r="AF128" s="372"/>
      <c r="AG128" s="372"/>
      <c r="AH128" s="372"/>
      <c r="AI128" s="373"/>
    </row>
    <row r="129" spans="1:42" s="49" customFormat="1" ht="19.2" x14ac:dyDescent="0.25">
      <c r="B129" s="371"/>
      <c r="C129" s="372"/>
      <c r="D129" s="372"/>
      <c r="E129" s="372"/>
      <c r="F129" s="372"/>
      <c r="G129" s="372"/>
      <c r="H129" s="372"/>
      <c r="I129" s="372"/>
      <c r="J129" s="372"/>
      <c r="K129" s="372"/>
      <c r="L129" s="372"/>
      <c r="M129" s="372"/>
      <c r="N129" s="372"/>
      <c r="O129" s="372"/>
      <c r="P129" s="372"/>
      <c r="Q129" s="372"/>
      <c r="R129" s="372"/>
      <c r="S129" s="372"/>
      <c r="T129" s="372"/>
      <c r="U129" s="372"/>
      <c r="V129" s="372"/>
      <c r="W129" s="372"/>
      <c r="X129" s="372"/>
      <c r="Y129" s="372"/>
      <c r="Z129" s="372"/>
      <c r="AA129" s="372"/>
      <c r="AB129" s="372"/>
      <c r="AC129" s="372"/>
      <c r="AD129" s="372"/>
      <c r="AE129" s="372"/>
      <c r="AF129" s="372"/>
      <c r="AG129" s="372"/>
      <c r="AH129" s="372"/>
      <c r="AI129" s="373"/>
    </row>
    <row r="130" spans="1:42" s="49" customFormat="1" ht="19.2" x14ac:dyDescent="0.25">
      <c r="B130" s="371"/>
      <c r="C130" s="372"/>
      <c r="D130" s="372"/>
      <c r="E130" s="372"/>
      <c r="F130" s="372"/>
      <c r="G130" s="372"/>
      <c r="H130" s="372"/>
      <c r="I130" s="372"/>
      <c r="J130" s="372"/>
      <c r="K130" s="372"/>
      <c r="L130" s="372"/>
      <c r="M130" s="372"/>
      <c r="N130" s="372"/>
      <c r="O130" s="372"/>
      <c r="P130" s="372"/>
      <c r="Q130" s="372"/>
      <c r="R130" s="372"/>
      <c r="S130" s="372"/>
      <c r="T130" s="372"/>
      <c r="U130" s="372"/>
      <c r="V130" s="372"/>
      <c r="W130" s="372"/>
      <c r="X130" s="372"/>
      <c r="Y130" s="372"/>
      <c r="Z130" s="372"/>
      <c r="AA130" s="372"/>
      <c r="AB130" s="372"/>
      <c r="AC130" s="372"/>
      <c r="AD130" s="372"/>
      <c r="AE130" s="372"/>
      <c r="AF130" s="372"/>
      <c r="AG130" s="372"/>
      <c r="AH130" s="372"/>
      <c r="AI130" s="373"/>
    </row>
    <row r="131" spans="1:42" s="49" customFormat="1" ht="19.2" x14ac:dyDescent="0.25">
      <c r="B131" s="335"/>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54"/>
      <c r="AL131"/>
    </row>
    <row r="132" spans="1:42" s="49" customFormat="1" ht="19.2" x14ac:dyDescent="0.25">
      <c r="B132" s="335"/>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54"/>
    </row>
    <row r="133" spans="1:42" s="49" customFormat="1" ht="19.2" x14ac:dyDescent="0.25">
      <c r="B133" s="335"/>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54"/>
    </row>
    <row r="134" spans="1:42" s="49" customFormat="1" ht="19.2" x14ac:dyDescent="0.25">
      <c r="B134" s="335"/>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54"/>
    </row>
    <row r="135" spans="1:42" s="49" customFormat="1" ht="19.2" x14ac:dyDescent="0.25">
      <c r="B135" s="335"/>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54"/>
    </row>
    <row r="136" spans="1:42" s="49" customFormat="1" ht="19.8" thickBot="1" x14ac:dyDescent="0.3">
      <c r="B136" s="335"/>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54"/>
    </row>
    <row r="137" spans="1:42" s="57" customFormat="1" ht="18.75" customHeight="1" x14ac:dyDescent="0.25">
      <c r="A137" s="56"/>
      <c r="B137" s="355" t="s">
        <v>123</v>
      </c>
      <c r="C137" s="356"/>
      <c r="D137" s="356"/>
      <c r="E137" s="356"/>
      <c r="F137" s="356"/>
      <c r="G137" s="356"/>
      <c r="H137" s="356"/>
      <c r="I137" s="356"/>
      <c r="J137" s="356"/>
      <c r="K137" s="356"/>
      <c r="L137" s="356" t="s">
        <v>124</v>
      </c>
      <c r="M137" s="356"/>
      <c r="N137" s="356"/>
      <c r="O137" s="356"/>
      <c r="P137" s="356"/>
      <c r="Q137" s="356"/>
      <c r="R137" s="356"/>
      <c r="S137" s="356"/>
      <c r="T137" s="356"/>
      <c r="U137" s="356"/>
      <c r="V137" s="356" t="s">
        <v>125</v>
      </c>
      <c r="W137" s="356"/>
      <c r="X137" s="356"/>
      <c r="Y137" s="356"/>
      <c r="Z137" s="356"/>
      <c r="AA137" s="356"/>
      <c r="AB137" s="356"/>
      <c r="AC137" s="356"/>
      <c r="AD137" s="356"/>
      <c r="AE137" s="356"/>
      <c r="AF137" s="359"/>
      <c r="AG137" s="359"/>
      <c r="AH137" s="359"/>
      <c r="AI137" s="360"/>
    </row>
    <row r="138" spans="1:42" s="57" customFormat="1" ht="34.5" customHeight="1" x14ac:dyDescent="0.25">
      <c r="A138" s="56"/>
      <c r="B138" s="357"/>
      <c r="C138" s="358"/>
      <c r="D138" s="358"/>
      <c r="E138" s="358"/>
      <c r="F138" s="358"/>
      <c r="G138" s="358"/>
      <c r="H138" s="358"/>
      <c r="I138" s="358"/>
      <c r="J138" s="358"/>
      <c r="K138" s="358"/>
      <c r="L138" s="358"/>
      <c r="M138" s="358"/>
      <c r="N138" s="358"/>
      <c r="O138" s="358"/>
      <c r="P138" s="358"/>
      <c r="Q138" s="358"/>
      <c r="R138" s="358"/>
      <c r="S138" s="358"/>
      <c r="T138" s="358"/>
      <c r="U138" s="358"/>
      <c r="V138" s="358"/>
      <c r="W138" s="358"/>
      <c r="X138" s="358"/>
      <c r="Y138" s="358"/>
      <c r="Z138" s="358"/>
      <c r="AA138" s="358"/>
      <c r="AB138" s="358"/>
      <c r="AC138" s="358"/>
      <c r="AD138" s="358"/>
      <c r="AE138" s="358"/>
      <c r="AF138" s="361"/>
      <c r="AG138" s="361"/>
      <c r="AH138" s="361"/>
      <c r="AI138" s="362"/>
    </row>
    <row r="139" spans="1:42" s="58" customFormat="1" ht="45.6" customHeight="1" x14ac:dyDescent="0.25">
      <c r="A139" s="56"/>
      <c r="B139" s="366" t="s">
        <v>132</v>
      </c>
      <c r="C139" s="367"/>
      <c r="D139" s="367"/>
      <c r="E139" s="367"/>
      <c r="F139" s="367"/>
      <c r="G139" s="367"/>
      <c r="H139" s="367"/>
      <c r="I139" s="367"/>
      <c r="J139" s="367"/>
      <c r="K139" s="367"/>
      <c r="L139" s="367" t="s">
        <v>153</v>
      </c>
      <c r="M139" s="367"/>
      <c r="N139" s="367"/>
      <c r="O139" s="367"/>
      <c r="P139" s="367"/>
      <c r="Q139" s="367"/>
      <c r="R139" s="367"/>
      <c r="S139" s="367"/>
      <c r="T139" s="367"/>
      <c r="U139" s="367"/>
      <c r="V139" s="367" t="s">
        <v>126</v>
      </c>
      <c r="W139" s="367"/>
      <c r="X139" s="367"/>
      <c r="Y139" s="367"/>
      <c r="Z139" s="367"/>
      <c r="AA139" s="367"/>
      <c r="AB139" s="367"/>
      <c r="AC139" s="367"/>
      <c r="AD139" s="367"/>
      <c r="AE139" s="367"/>
      <c r="AF139" s="368" t="s">
        <v>127</v>
      </c>
      <c r="AG139" s="368"/>
      <c r="AH139" s="369" t="str">
        <f>+I7</f>
        <v>25 DE ABRIL AL 25 DE MAYO DE 2026</v>
      </c>
      <c r="AI139" s="370"/>
    </row>
    <row r="140" spans="1:42" ht="18.600000000000001" thickBot="1" x14ac:dyDescent="0.35">
      <c r="B140" s="350" t="s">
        <v>156</v>
      </c>
      <c r="C140" s="351"/>
      <c r="D140" s="351"/>
      <c r="E140" s="351"/>
      <c r="F140" s="351"/>
      <c r="G140" s="351"/>
      <c r="H140" s="351"/>
      <c r="I140" s="351"/>
      <c r="J140" s="351"/>
      <c r="K140" s="351"/>
      <c r="L140" s="351" t="s">
        <v>157</v>
      </c>
      <c r="M140" s="351"/>
      <c r="N140" s="351"/>
      <c r="O140" s="351"/>
      <c r="P140" s="351"/>
      <c r="Q140" s="351"/>
      <c r="R140" s="351"/>
      <c r="S140" s="351"/>
      <c r="T140" s="351"/>
      <c r="U140" s="351"/>
      <c r="V140" s="351" t="s">
        <v>128</v>
      </c>
      <c r="W140" s="351"/>
      <c r="X140" s="351"/>
      <c r="Y140" s="351"/>
      <c r="Z140" s="351"/>
      <c r="AA140" s="351"/>
      <c r="AB140" s="351"/>
      <c r="AC140" s="351"/>
      <c r="AD140" s="351"/>
      <c r="AE140" s="351"/>
      <c r="AF140" s="352" t="s">
        <v>129</v>
      </c>
      <c r="AG140" s="352"/>
      <c r="AH140" s="352"/>
      <c r="AI140" s="353"/>
    </row>
    <row r="142" spans="1:42" ht="13.8" x14ac:dyDescent="0.3">
      <c r="AP142"/>
    </row>
    <row r="156" spans="38:38" ht="13.8" x14ac:dyDescent="0.3">
      <c r="AL156"/>
    </row>
    <row r="164" spans="39:39" ht="13.8" x14ac:dyDescent="0.3">
      <c r="AM164"/>
    </row>
    <row r="180" spans="38:42" ht="13.8" x14ac:dyDescent="0.3">
      <c r="AL180"/>
    </row>
    <row r="182" spans="38:42" ht="13.8" x14ac:dyDescent="0.3">
      <c r="AP182"/>
    </row>
    <row r="209" spans="38:42" ht="13.8" x14ac:dyDescent="0.3">
      <c r="AL209"/>
    </row>
    <row r="213" spans="38:42" ht="13.8" x14ac:dyDescent="0.3">
      <c r="AP213"/>
    </row>
    <row r="227" spans="37:53" ht="13.8" x14ac:dyDescent="0.3">
      <c r="AK227"/>
    </row>
    <row r="229" spans="37:53" ht="13.8" x14ac:dyDescent="0.3">
      <c r="AP229"/>
    </row>
    <row r="233" spans="37:53" ht="13.8" x14ac:dyDescent="0.3">
      <c r="BA233"/>
    </row>
  </sheetData>
  <mergeCells count="414">
    <mergeCell ref="AF55:AI55"/>
    <mergeCell ref="B54:D54"/>
    <mergeCell ref="B55:D55"/>
    <mergeCell ref="H54:L54"/>
    <mergeCell ref="H55:L55"/>
    <mergeCell ref="M54:P54"/>
    <mergeCell ref="M55:P55"/>
    <mergeCell ref="B101:AI102"/>
    <mergeCell ref="S66:V66"/>
    <mergeCell ref="W66:Z66"/>
    <mergeCell ref="AA66:AD66"/>
    <mergeCell ref="AE66:AI66"/>
    <mergeCell ref="E59:G59"/>
    <mergeCell ref="H59:L59"/>
    <mergeCell ref="Q59:R59"/>
    <mergeCell ref="B56:D56"/>
    <mergeCell ref="B57:D57"/>
    <mergeCell ref="E56:G56"/>
    <mergeCell ref="E57:G57"/>
    <mergeCell ref="H56:L56"/>
    <mergeCell ref="H57:L57"/>
    <mergeCell ref="M56:P56"/>
    <mergeCell ref="M57:P57"/>
    <mergeCell ref="B58:D58"/>
    <mergeCell ref="H58:L58"/>
    <mergeCell ref="M58:P58"/>
    <mergeCell ref="E74:F74"/>
    <mergeCell ref="G74:H74"/>
    <mergeCell ref="E75:F75"/>
    <mergeCell ref="G75:H75"/>
    <mergeCell ref="B70:AI70"/>
    <mergeCell ref="E71:F71"/>
    <mergeCell ref="G71:H71"/>
    <mergeCell ref="E72:F72"/>
    <mergeCell ref="G72:H72"/>
    <mergeCell ref="E76:F76"/>
    <mergeCell ref="G76:H76"/>
    <mergeCell ref="E77:F77"/>
    <mergeCell ref="G77:H77"/>
    <mergeCell ref="E78:F78"/>
    <mergeCell ref="G78:H78"/>
    <mergeCell ref="E73:F73"/>
    <mergeCell ref="G73:H73"/>
    <mergeCell ref="G95:H95"/>
    <mergeCell ref="E95:F95"/>
    <mergeCell ref="E94:F94"/>
    <mergeCell ref="G94:H94"/>
    <mergeCell ref="E93:F93"/>
    <mergeCell ref="G93:H93"/>
    <mergeCell ref="E82:F82"/>
    <mergeCell ref="G82:H82"/>
    <mergeCell ref="E83:F83"/>
    <mergeCell ref="G83:H83"/>
    <mergeCell ref="E84:F84"/>
    <mergeCell ref="G84:H84"/>
    <mergeCell ref="E79:F79"/>
    <mergeCell ref="G79:H79"/>
    <mergeCell ref="E80:F80"/>
    <mergeCell ref="G80:H80"/>
    <mergeCell ref="E81:F81"/>
    <mergeCell ref="G81:H81"/>
    <mergeCell ref="B107:P107"/>
    <mergeCell ref="Q107:AI107"/>
    <mergeCell ref="E92:F92"/>
    <mergeCell ref="G92:H92"/>
    <mergeCell ref="B139:K139"/>
    <mergeCell ref="L139:U139"/>
    <mergeCell ref="V139:AE139"/>
    <mergeCell ref="AF139:AG139"/>
    <mergeCell ref="AH139:AI139"/>
    <mergeCell ref="B128:AI128"/>
    <mergeCell ref="B129:AI129"/>
    <mergeCell ref="B130:AI130"/>
    <mergeCell ref="B131:AI131"/>
    <mergeCell ref="B132:AI132"/>
    <mergeCell ref="B133:AI133"/>
    <mergeCell ref="C125:L125"/>
    <mergeCell ref="O125:V125"/>
    <mergeCell ref="W125:X125"/>
    <mergeCell ref="Z125:AH125"/>
    <mergeCell ref="B126:AI126"/>
    <mergeCell ref="B127:AI127"/>
    <mergeCell ref="C123:L123"/>
    <mergeCell ref="O123:V123"/>
    <mergeCell ref="W123:X123"/>
    <mergeCell ref="B140:K140"/>
    <mergeCell ref="L140:U140"/>
    <mergeCell ref="V140:AE140"/>
    <mergeCell ref="AF140:AI140"/>
    <mergeCell ref="B134:AI134"/>
    <mergeCell ref="B135:AI135"/>
    <mergeCell ref="B136:AI136"/>
    <mergeCell ref="B137:K138"/>
    <mergeCell ref="L137:U138"/>
    <mergeCell ref="V137:AE138"/>
    <mergeCell ref="AF137:AI138"/>
    <mergeCell ref="Z123:AH123"/>
    <mergeCell ref="C124:L124"/>
    <mergeCell ref="O124:V124"/>
    <mergeCell ref="W124:X124"/>
    <mergeCell ref="Z124:AH124"/>
    <mergeCell ref="B120:AI120"/>
    <mergeCell ref="B121:AI121"/>
    <mergeCell ref="C122:L122"/>
    <mergeCell ref="O122:V122"/>
    <mergeCell ref="W122:X122"/>
    <mergeCell ref="Z122:AH122"/>
    <mergeCell ref="B111:P111"/>
    <mergeCell ref="Q111:AI111"/>
    <mergeCell ref="B116:AI116"/>
    <mergeCell ref="B117:AI117"/>
    <mergeCell ref="B118:AI118"/>
    <mergeCell ref="B119:AI119"/>
    <mergeCell ref="B112:P112"/>
    <mergeCell ref="Q112:AI112"/>
    <mergeCell ref="B113:P113"/>
    <mergeCell ref="Q113:AI113"/>
    <mergeCell ref="B115:P115"/>
    <mergeCell ref="Q115:AI115"/>
    <mergeCell ref="B104:G104"/>
    <mergeCell ref="H104:P104"/>
    <mergeCell ref="B105:P105"/>
    <mergeCell ref="Q105:AI105"/>
    <mergeCell ref="B109:P109"/>
    <mergeCell ref="Q109:AI109"/>
    <mergeCell ref="E85:F85"/>
    <mergeCell ref="G85:H85"/>
    <mergeCell ref="B99:AI99"/>
    <mergeCell ref="B100:AI100"/>
    <mergeCell ref="B103:AI103"/>
    <mergeCell ref="E86:F86"/>
    <mergeCell ref="G86:H86"/>
    <mergeCell ref="E87:F87"/>
    <mergeCell ref="G87:H87"/>
    <mergeCell ref="E88:F88"/>
    <mergeCell ref="G88:H88"/>
    <mergeCell ref="E89:F89"/>
    <mergeCell ref="G89:H89"/>
    <mergeCell ref="E90:F90"/>
    <mergeCell ref="G90:H90"/>
    <mergeCell ref="E91:F91"/>
    <mergeCell ref="G91:H91"/>
    <mergeCell ref="W65:Z65"/>
    <mergeCell ref="AA65:AD65"/>
    <mergeCell ref="AE65:AI65"/>
    <mergeCell ref="B69:AI69"/>
    <mergeCell ref="S68:V68"/>
    <mergeCell ref="W68:Z68"/>
    <mergeCell ref="AA68:AD68"/>
    <mergeCell ref="AE68:AI68"/>
    <mergeCell ref="B67:F67"/>
    <mergeCell ref="G67:J67"/>
    <mergeCell ref="K67:N67"/>
    <mergeCell ref="O67:R67"/>
    <mergeCell ref="S67:V67"/>
    <mergeCell ref="W67:Z67"/>
    <mergeCell ref="AA67:AD67"/>
    <mergeCell ref="AE67:AI67"/>
    <mergeCell ref="B68:F68"/>
    <mergeCell ref="G68:J68"/>
    <mergeCell ref="K68:N68"/>
    <mergeCell ref="O68:R68"/>
    <mergeCell ref="B66:F66"/>
    <mergeCell ref="G66:J66"/>
    <mergeCell ref="K66:N66"/>
    <mergeCell ref="O66:R66"/>
    <mergeCell ref="AB53:AE53"/>
    <mergeCell ref="AF53:AI53"/>
    <mergeCell ref="B60:G60"/>
    <mergeCell ref="H60:L60"/>
    <mergeCell ref="M60:P60"/>
    <mergeCell ref="Q60:R60"/>
    <mergeCell ref="S60:AA60"/>
    <mergeCell ref="AB60:AE60"/>
    <mergeCell ref="AF60:AI60"/>
    <mergeCell ref="B53:D53"/>
    <mergeCell ref="E53:G53"/>
    <mergeCell ref="H53:L53"/>
    <mergeCell ref="M53:P53"/>
    <mergeCell ref="Q53:R53"/>
    <mergeCell ref="S53:AA53"/>
    <mergeCell ref="AB59:AE59"/>
    <mergeCell ref="AF59:AI59"/>
    <mergeCell ref="B59:D59"/>
    <mergeCell ref="S59:AA59"/>
    <mergeCell ref="S54:AA54"/>
    <mergeCell ref="S55:AA55"/>
    <mergeCell ref="AB54:AE54"/>
    <mergeCell ref="AB55:AE55"/>
    <mergeCell ref="AF54:AI54"/>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B44:D44"/>
    <mergeCell ref="E44:G44"/>
    <mergeCell ref="H44:L44"/>
    <mergeCell ref="M44:P44"/>
    <mergeCell ref="Q44:R44"/>
    <mergeCell ref="S44:AA44"/>
    <mergeCell ref="AB44:AI44"/>
    <mergeCell ref="AB45:AE45"/>
    <mergeCell ref="AF45:AI45"/>
    <mergeCell ref="B39:AI39"/>
    <mergeCell ref="B41:AI41"/>
    <mergeCell ref="B42:R42"/>
    <mergeCell ref="S42:AI42"/>
    <mergeCell ref="B43:D43"/>
    <mergeCell ref="E43:G43"/>
    <mergeCell ref="H43:L43"/>
    <mergeCell ref="M43:P43"/>
    <mergeCell ref="Q43:R43"/>
    <mergeCell ref="S43:AA43"/>
    <mergeCell ref="AB43:AE43"/>
    <mergeCell ref="AF43:AI43"/>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22:H22"/>
    <mergeCell ref="I22:M22"/>
    <mergeCell ref="N22:R22"/>
    <mergeCell ref="S22:AI22"/>
    <mergeCell ref="B23:AI23"/>
    <mergeCell ref="A24:A101"/>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N18:R18"/>
    <mergeCell ref="S18:X18"/>
    <mergeCell ref="Y18:AC18"/>
    <mergeCell ref="AD18:AI18"/>
    <mergeCell ref="B21:H21"/>
    <mergeCell ref="I21:M21"/>
    <mergeCell ref="N21:R21"/>
    <mergeCell ref="S21:X21"/>
    <mergeCell ref="Y21:AC21"/>
    <mergeCell ref="AD21:AI21"/>
    <mergeCell ref="B20:H20"/>
    <mergeCell ref="I20:M20"/>
    <mergeCell ref="N20:R20"/>
    <mergeCell ref="S20:X20"/>
    <mergeCell ref="Y20:AC20"/>
    <mergeCell ref="AD20:AI20"/>
    <mergeCell ref="B19:H19"/>
    <mergeCell ref="I19:M19"/>
    <mergeCell ref="B2:AI2"/>
    <mergeCell ref="B4:AI4"/>
    <mergeCell ref="B5:AI5"/>
    <mergeCell ref="B6:H6"/>
    <mergeCell ref="I6:AI6"/>
    <mergeCell ref="B7:H7"/>
    <mergeCell ref="I7:AI7"/>
    <mergeCell ref="B14:H14"/>
    <mergeCell ref="I14:M14"/>
    <mergeCell ref="N14:AI14"/>
    <mergeCell ref="B11:H11"/>
    <mergeCell ref="I11:AI11"/>
    <mergeCell ref="B12:AI12"/>
    <mergeCell ref="B13:H13"/>
    <mergeCell ref="I13:M13"/>
    <mergeCell ref="N13:AI13"/>
    <mergeCell ref="N19:R19"/>
    <mergeCell ref="S19:X19"/>
    <mergeCell ref="Y19:AC19"/>
    <mergeCell ref="AD19:AI19"/>
    <mergeCell ref="B18:H18"/>
    <mergeCell ref="I18:M18"/>
    <mergeCell ref="B17:H17"/>
    <mergeCell ref="I17:M17"/>
    <mergeCell ref="N16:R16"/>
    <mergeCell ref="S16:X16"/>
    <mergeCell ref="Y16:AC16"/>
    <mergeCell ref="AD17:AI17"/>
    <mergeCell ref="B16:H16"/>
    <mergeCell ref="I16:M16"/>
    <mergeCell ref="AD16:AI16"/>
    <mergeCell ref="B8:H8"/>
    <mergeCell ref="I8:AI8"/>
    <mergeCell ref="B9:H9"/>
    <mergeCell ref="I9:AI9"/>
    <mergeCell ref="B10:H10"/>
    <mergeCell ref="I10:AI10"/>
    <mergeCell ref="B15:H15"/>
    <mergeCell ref="I15:M15"/>
    <mergeCell ref="N15:AI15"/>
    <mergeCell ref="S56:AA56"/>
    <mergeCell ref="AF56:AI56"/>
    <mergeCell ref="AB56:AE56"/>
    <mergeCell ref="E97:F97"/>
    <mergeCell ref="G97:H97"/>
    <mergeCell ref="E96:F96"/>
    <mergeCell ref="G96:H96"/>
    <mergeCell ref="E54:G54"/>
    <mergeCell ref="E55:G55"/>
    <mergeCell ref="B61:G61"/>
    <mergeCell ref="H61:P61"/>
    <mergeCell ref="Q61:R61"/>
    <mergeCell ref="S61:AA61"/>
    <mergeCell ref="AB61:AE61"/>
    <mergeCell ref="AF61:AI61"/>
    <mergeCell ref="B62:AI62"/>
    <mergeCell ref="B63:AI63"/>
    <mergeCell ref="B64:R64"/>
    <mergeCell ref="S64:AI64"/>
    <mergeCell ref="B65:F65"/>
    <mergeCell ref="G65:J65"/>
    <mergeCell ref="K65:N65"/>
    <mergeCell ref="O65:R65"/>
    <mergeCell ref="S65:V65"/>
  </mergeCells>
  <printOptions horizontalCentered="1"/>
  <pageMargins left="0.25" right="0.27559055118110237" top="0.35433070866141736" bottom="0.35433070866141736" header="0" footer="0"/>
  <pageSetup paperSize="8" scale="28" fitToHeight="2" orientation="portrait" horizontalDpi="4294967294" verticalDpi="4294967294" r:id="rId1"/>
  <headerFooter alignWithMargins="0">
    <oddFooter>&amp;CPágina &amp;P de &amp;N&amp;R&amp;D</oddFooter>
  </headerFooter>
  <rowBreaks count="2" manualBreakCount="2">
    <brk id="105" max="34" man="1"/>
    <brk id="115"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Carlos Uzuriaga</cp:lastModifiedBy>
  <cp:lastPrinted>2026-01-26T20:50:48Z</cp:lastPrinted>
  <dcterms:created xsi:type="dcterms:W3CDTF">2025-04-23T19:10:54Z</dcterms:created>
  <dcterms:modified xsi:type="dcterms:W3CDTF">2026-05-26T22:22:48Z</dcterms:modified>
</cp:coreProperties>
</file>